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https://unbcloud.sharepoint.com/sites/ORSPostAwardSecure/Shared Documents/Shelley/Overhead/"/>
    </mc:Choice>
  </mc:AlternateContent>
  <xr:revisionPtr revIDLastSave="14" documentId="8_{D8C3DEAE-20F2-4D04-80DC-7C186F960A35}" xr6:coauthVersionLast="47" xr6:coauthVersionMax="47" xr10:uidLastSave="{B21FBBDE-541C-4395-A356-FE7E95645AA3}"/>
  <bookViews>
    <workbookView xWindow="7950" yWindow="3045" windowWidth="20565" windowHeight="12285" xr2:uid="{00000000-000D-0000-FFFF-FFFF00000000}"/>
  </bookViews>
  <sheets>
    <sheet name="INSTRUCTIONS" sheetId="5" r:id="rId1"/>
    <sheet name="Policy rates" sheetId="15" r:id="rId2"/>
    <sheet name="A" sheetId="3" r:id="rId3"/>
    <sheet name="B" sheetId="4" r:id="rId4"/>
    <sheet name="C" sheetId="7" r:id="rId5"/>
    <sheet name="D" sheetId="8" r:id="rId6"/>
    <sheet name="Sample A-1" sheetId="13" r:id="rId7"/>
    <sheet name="Sample A-2" sheetId="9" r:id="rId8"/>
    <sheet name="Sample B-1" sheetId="10" r:id="rId9"/>
    <sheet name="Sample B-2" sheetId="14" r:id="rId10"/>
    <sheet name="Sample C-1" sheetId="11" r:id="rId11"/>
    <sheet name="Sample C-2" sheetId="18" r:id="rId12"/>
    <sheet name="Sample D-1" sheetId="12" r:id="rId13"/>
    <sheet name="Sample D-2" sheetId="17" r:id="rId14"/>
  </sheets>
  <definedNames>
    <definedName name="_xlnm.Print_Area" localSheetId="2">A!$A$4:$E$50</definedName>
    <definedName name="_xlnm.Print_Area" localSheetId="3">B!$A$4:$E$44</definedName>
    <definedName name="_xlnm.Print_Area" localSheetId="4">'C'!$A$4:$F$63</definedName>
    <definedName name="_xlnm.Print_Area" localSheetId="5">D!$A$4:$F$63</definedName>
    <definedName name="_xlnm.Print_Area" localSheetId="0">INSTRUCTIONS!$A$1:$C$26</definedName>
    <definedName name="_xlnm.Print_Area" localSheetId="6">'Sample A-1'!$A$17:$E$63</definedName>
    <definedName name="_xlnm.Print_Area" localSheetId="7">'Sample A-2'!$A$17:$E$63</definedName>
    <definedName name="_xlnm.Print_Area" localSheetId="8">'Sample B-1'!$A$21:$E$61</definedName>
    <definedName name="_xlnm.Print_Area" localSheetId="9">'Sample B-2'!$A$21:$E$61</definedName>
    <definedName name="_xlnm.Print_Area" localSheetId="10">'Sample C-1'!$A$26:$F$85</definedName>
    <definedName name="_xlnm.Print_Area" localSheetId="11">'Sample C-2'!$A$26:$F$85</definedName>
    <definedName name="_xlnm.Print_Area" localSheetId="12">'Sample D-1'!$A$23:$F$82</definedName>
    <definedName name="_xlnm.Print_Area" localSheetId="13">'Sample D-2'!$A$23:$F$82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17" l="1"/>
  <c r="D79" i="17"/>
  <c r="D78" i="17"/>
  <c r="D77" i="17"/>
  <c r="D76" i="17"/>
  <c r="D80" i="12"/>
  <c r="D78" i="12"/>
  <c r="D79" i="12" s="1"/>
  <c r="D77" i="12"/>
  <c r="D76" i="12"/>
  <c r="D83" i="18"/>
  <c r="D82" i="18"/>
  <c r="D81" i="18"/>
  <c r="D80" i="18" s="1"/>
  <c r="D79" i="18"/>
  <c r="D83" i="11"/>
  <c r="D82" i="11" s="1"/>
  <c r="D81" i="11"/>
  <c r="D80" i="11" s="1"/>
  <c r="C59" i="14"/>
  <c r="C58" i="14" s="1"/>
  <c r="C57" i="14"/>
  <c r="C56" i="14" s="1"/>
  <c r="C59" i="10"/>
  <c r="C58" i="10" s="1"/>
  <c r="C57" i="10"/>
  <c r="C56" i="10" s="1"/>
  <c r="C55" i="10"/>
  <c r="C61" i="9"/>
  <c r="C60" i="9" s="1"/>
  <c r="C59" i="9"/>
  <c r="C58" i="9" s="1"/>
  <c r="C57" i="9"/>
  <c r="C61" i="13"/>
  <c r="C60" i="13" s="1"/>
  <c r="C59" i="13"/>
  <c r="C58" i="13" s="1"/>
  <c r="B14" i="18"/>
  <c r="B16" i="18" s="1"/>
  <c r="A66" i="18"/>
  <c r="A65" i="18"/>
  <c r="A64" i="18"/>
  <c r="A63" i="18"/>
  <c r="A62" i="18"/>
  <c r="A61" i="18"/>
  <c r="A60" i="18"/>
  <c r="A59" i="18"/>
  <c r="A58" i="18"/>
  <c r="E55" i="18"/>
  <c r="D55" i="18"/>
  <c r="D66" i="18" s="1"/>
  <c r="B55" i="18"/>
  <c r="B66" i="18" s="1"/>
  <c r="A55" i="18"/>
  <c r="D54" i="18"/>
  <c r="D65" i="18" s="1"/>
  <c r="B54" i="18"/>
  <c r="B65" i="18" s="1"/>
  <c r="A54" i="18"/>
  <c r="D53" i="18"/>
  <c r="D64" i="18" s="1"/>
  <c r="F64" i="18" s="1"/>
  <c r="B53" i="18"/>
  <c r="B64" i="18" s="1"/>
  <c r="A53" i="18"/>
  <c r="D52" i="18"/>
  <c r="D63" i="18" s="1"/>
  <c r="B52" i="18"/>
  <c r="B63" i="18" s="1"/>
  <c r="A52" i="18"/>
  <c r="E51" i="18"/>
  <c r="D51" i="18"/>
  <c r="B51" i="18"/>
  <c r="B62" i="18" s="1"/>
  <c r="A51" i="18"/>
  <c r="E50" i="18"/>
  <c r="D50" i="18"/>
  <c r="B50" i="18"/>
  <c r="B61" i="18" s="1"/>
  <c r="A50" i="18"/>
  <c r="E49" i="18"/>
  <c r="D49" i="18"/>
  <c r="B49" i="18"/>
  <c r="B60" i="18" s="1"/>
  <c r="A49" i="18"/>
  <c r="E48" i="18"/>
  <c r="D48" i="18"/>
  <c r="B48" i="18"/>
  <c r="B59" i="18" s="1"/>
  <c r="A48" i="18"/>
  <c r="E47" i="18"/>
  <c r="D47" i="18"/>
  <c r="B47" i="18"/>
  <c r="B58" i="18" s="1"/>
  <c r="A47" i="18"/>
  <c r="B43" i="18"/>
  <c r="D42" i="18"/>
  <c r="E42" i="18" s="1"/>
  <c r="D41" i="18"/>
  <c r="E41" i="18" s="1"/>
  <c r="D40" i="18"/>
  <c r="E40" i="18" s="1"/>
  <c r="D39" i="18"/>
  <c r="E39" i="18" s="1"/>
  <c r="D38" i="18"/>
  <c r="E38" i="18" s="1"/>
  <c r="D37" i="18"/>
  <c r="E37" i="18" s="1"/>
  <c r="D36" i="18"/>
  <c r="E36" i="18" s="1"/>
  <c r="D35" i="18"/>
  <c r="E35" i="18" s="1"/>
  <c r="D34" i="18"/>
  <c r="E34" i="18" s="1"/>
  <c r="D79" i="11" l="1"/>
  <c r="C55" i="14"/>
  <c r="C57" i="13"/>
  <c r="F65" i="18"/>
  <c r="F63" i="18"/>
  <c r="D60" i="18"/>
  <c r="D62" i="18"/>
  <c r="F62" i="18" s="1"/>
  <c r="D61" i="18"/>
  <c r="F61" i="18" s="1"/>
  <c r="F60" i="18"/>
  <c r="D59" i="18"/>
  <c r="F59" i="18" s="1"/>
  <c r="D56" i="18"/>
  <c r="B70" i="18"/>
  <c r="D70" i="18" s="1"/>
  <c r="E43" i="18"/>
  <c r="D58" i="18"/>
  <c r="D73" i="18" s="1"/>
  <c r="B73" i="18"/>
  <c r="B67" i="18"/>
  <c r="F66" i="18"/>
  <c r="D43" i="18"/>
  <c r="B71" i="18"/>
  <c r="D71" i="18" s="1"/>
  <c r="B72" i="18"/>
  <c r="B56" i="18"/>
  <c r="A63" i="17"/>
  <c r="A62" i="17"/>
  <c r="A61" i="17"/>
  <c r="A60" i="17"/>
  <c r="A59" i="17"/>
  <c r="A58" i="17"/>
  <c r="A57" i="17"/>
  <c r="A56" i="17"/>
  <c r="A55" i="17"/>
  <c r="E52" i="17"/>
  <c r="A52" i="17"/>
  <c r="E51" i="17"/>
  <c r="A51" i="17"/>
  <c r="E50" i="17"/>
  <c r="A50" i="17"/>
  <c r="E49" i="17"/>
  <c r="A49" i="17"/>
  <c r="E48" i="17"/>
  <c r="A48" i="17"/>
  <c r="E47" i="17"/>
  <c r="A47" i="17"/>
  <c r="E46" i="17"/>
  <c r="A46" i="17"/>
  <c r="E45" i="17"/>
  <c r="A45" i="17"/>
  <c r="E44" i="17"/>
  <c r="A44" i="17"/>
  <c r="E40" i="17"/>
  <c r="B39" i="17"/>
  <c r="B52" i="17" s="1"/>
  <c r="B63" i="17" s="1"/>
  <c r="B38" i="17"/>
  <c r="B51" i="17" s="1"/>
  <c r="B62" i="17" s="1"/>
  <c r="B37" i="17"/>
  <c r="D37" i="17" s="1"/>
  <c r="B36" i="17"/>
  <c r="B49" i="17" s="1"/>
  <c r="B60" i="17" s="1"/>
  <c r="B35" i="17"/>
  <c r="B48" i="17" s="1"/>
  <c r="B59" i="17" s="1"/>
  <c r="B34" i="17"/>
  <c r="B47" i="17" s="1"/>
  <c r="B58" i="17" s="1"/>
  <c r="B33" i="17"/>
  <c r="B46" i="17" s="1"/>
  <c r="B57" i="17" s="1"/>
  <c r="B32" i="17"/>
  <c r="B45" i="17" s="1"/>
  <c r="B56" i="17" s="1"/>
  <c r="B31" i="17"/>
  <c r="B14" i="17"/>
  <c r="B50" i="17" l="1"/>
  <c r="B61" i="17" s="1"/>
  <c r="B69" i="17" s="1"/>
  <c r="D38" i="17"/>
  <c r="D50" i="17"/>
  <c r="D61" i="17" s="1"/>
  <c r="F73" i="18"/>
  <c r="D67" i="18"/>
  <c r="D68" i="18" s="1"/>
  <c r="F58" i="18"/>
  <c r="B74" i="18"/>
  <c r="B68" i="18"/>
  <c r="D34" i="17"/>
  <c r="B40" i="17"/>
  <c r="D45" i="17"/>
  <c r="D56" i="17" s="1"/>
  <c r="D33" i="17"/>
  <c r="D46" i="17"/>
  <c r="D57" i="17" s="1"/>
  <c r="F57" i="17" s="1"/>
  <c r="D35" i="17"/>
  <c r="D39" i="17"/>
  <c r="D32" i="17"/>
  <c r="D51" i="17"/>
  <c r="D62" i="17" s="1"/>
  <c r="F62" i="17" s="1"/>
  <c r="D44" i="17"/>
  <c r="D55" i="17" s="1"/>
  <c r="D70" i="17" s="1"/>
  <c r="D49" i="17"/>
  <c r="D60" i="17" s="1"/>
  <c r="F60" i="17" s="1"/>
  <c r="D31" i="17"/>
  <c r="D36" i="17"/>
  <c r="D48" i="17"/>
  <c r="D59" i="17" s="1"/>
  <c r="D47" i="17"/>
  <c r="D58" i="17" s="1"/>
  <c r="F58" i="17" s="1"/>
  <c r="D52" i="17"/>
  <c r="D63" i="17" s="1"/>
  <c r="F63" i="17" s="1"/>
  <c r="B67" i="17"/>
  <c r="F56" i="17"/>
  <c r="B44" i="17"/>
  <c r="B40" i="14"/>
  <c r="B48" i="14" s="1"/>
  <c r="C39" i="14"/>
  <c r="C40" i="14" s="1"/>
  <c r="B38" i="14"/>
  <c r="C37" i="14"/>
  <c r="C38" i="14" s="1"/>
  <c r="B37" i="14"/>
  <c r="B41" i="14" s="1"/>
  <c r="C36" i="14"/>
  <c r="B36" i="14"/>
  <c r="B31" i="14"/>
  <c r="D30" i="14"/>
  <c r="D31" i="14" s="1"/>
  <c r="E29" i="14"/>
  <c r="D29" i="14"/>
  <c r="B10" i="14"/>
  <c r="B11" i="14" s="1"/>
  <c r="E33" i="7"/>
  <c r="E32" i="7"/>
  <c r="E31" i="7"/>
  <c r="E30" i="7"/>
  <c r="E33" i="8"/>
  <c r="E32" i="8"/>
  <c r="E31" i="8"/>
  <c r="E30" i="8"/>
  <c r="E52" i="12"/>
  <c r="E51" i="12"/>
  <c r="E50" i="12"/>
  <c r="E49" i="12"/>
  <c r="B14" i="12"/>
  <c r="F61" i="17" l="1"/>
  <c r="B68" i="17"/>
  <c r="D68" i="17" s="1"/>
  <c r="D74" i="18"/>
  <c r="D72" i="18" s="1"/>
  <c r="F67" i="18"/>
  <c r="D53" i="17"/>
  <c r="D64" i="17"/>
  <c r="F59" i="17"/>
  <c r="D40" i="17"/>
  <c r="B55" i="17"/>
  <c r="B53" i="17"/>
  <c r="D67" i="17"/>
  <c r="B45" i="14"/>
  <c r="B47" i="14"/>
  <c r="B42" i="14"/>
  <c r="B43" i="14" s="1"/>
  <c r="B46" i="14"/>
  <c r="C46" i="14" s="1"/>
  <c r="C48" i="14"/>
  <c r="D48" i="14" s="1"/>
  <c r="D40" i="14"/>
  <c r="C41" i="14"/>
  <c r="D41" i="14" s="1"/>
  <c r="E30" i="14"/>
  <c r="E31" i="14" s="1"/>
  <c r="B12" i="11"/>
  <c r="B16" i="11" s="1"/>
  <c r="B11" i="10"/>
  <c r="B10" i="10"/>
  <c r="F74" i="18" l="1"/>
  <c r="F72" i="18"/>
  <c r="D65" i="17"/>
  <c r="D71" i="17"/>
  <c r="D69" i="17" s="1"/>
  <c r="B70" i="17"/>
  <c r="B64" i="17"/>
  <c r="F55" i="17"/>
  <c r="C42" i="14"/>
  <c r="B49" i="14"/>
  <c r="C45" i="14"/>
  <c r="B45" i="13"/>
  <c r="B42" i="13"/>
  <c r="B50" i="13" s="1"/>
  <c r="C41" i="13"/>
  <c r="C42" i="13" s="1"/>
  <c r="B40" i="13"/>
  <c r="B39" i="13" s="1"/>
  <c r="B43" i="13" s="1"/>
  <c r="C38" i="13"/>
  <c r="B38" i="13"/>
  <c r="B29" i="13"/>
  <c r="B28" i="13"/>
  <c r="B34" i="13" s="1"/>
  <c r="B33" i="13" s="1"/>
  <c r="C39" i="13" s="1"/>
  <c r="A63" i="12"/>
  <c r="A62" i="12"/>
  <c r="A61" i="12"/>
  <c r="A60" i="12"/>
  <c r="A59" i="12"/>
  <c r="A58" i="12"/>
  <c r="A57" i="12"/>
  <c r="A56" i="12"/>
  <c r="A55" i="12"/>
  <c r="A52" i="12"/>
  <c r="A51" i="12"/>
  <c r="A50" i="12"/>
  <c r="A49" i="12"/>
  <c r="E48" i="12"/>
  <c r="A48" i="12"/>
  <c r="E47" i="12"/>
  <c r="A47" i="12"/>
  <c r="E46" i="12"/>
  <c r="A46" i="12"/>
  <c r="E45" i="12"/>
  <c r="A45" i="12"/>
  <c r="E44" i="12"/>
  <c r="A44" i="12"/>
  <c r="E40" i="12"/>
  <c r="B39" i="12"/>
  <c r="D52" i="12" s="1"/>
  <c r="D63" i="12" s="1"/>
  <c r="B38" i="12"/>
  <c r="B37" i="12"/>
  <c r="B36" i="12"/>
  <c r="B49" i="12" s="1"/>
  <c r="B60" i="12" s="1"/>
  <c r="B35" i="12"/>
  <c r="B48" i="12" s="1"/>
  <c r="B59" i="12" s="1"/>
  <c r="B34" i="12"/>
  <c r="B47" i="12" s="1"/>
  <c r="B58" i="12" s="1"/>
  <c r="B33" i="12"/>
  <c r="B46" i="12" s="1"/>
  <c r="B57" i="12" s="1"/>
  <c r="B32" i="12"/>
  <c r="B45" i="12" s="1"/>
  <c r="B56" i="12" s="1"/>
  <c r="B31" i="12"/>
  <c r="B44" i="12" s="1"/>
  <c r="A66" i="11"/>
  <c r="A65" i="11"/>
  <c r="A64" i="11"/>
  <c r="A63" i="11"/>
  <c r="A62" i="11"/>
  <c r="A61" i="11"/>
  <c r="A60" i="11"/>
  <c r="A59" i="11"/>
  <c r="A58" i="11"/>
  <c r="E55" i="11"/>
  <c r="D55" i="11"/>
  <c r="D66" i="11" s="1"/>
  <c r="B55" i="11"/>
  <c r="B66" i="11" s="1"/>
  <c r="A55" i="11"/>
  <c r="D54" i="11"/>
  <c r="D65" i="11" s="1"/>
  <c r="B54" i="11"/>
  <c r="B65" i="11" s="1"/>
  <c r="A54" i="11"/>
  <c r="D53" i="11"/>
  <c r="D64" i="11" s="1"/>
  <c r="F64" i="11" s="1"/>
  <c r="B53" i="11"/>
  <c r="B64" i="11" s="1"/>
  <c r="A53" i="11"/>
  <c r="D52" i="11"/>
  <c r="D63" i="11" s="1"/>
  <c r="B52" i="11"/>
  <c r="B63" i="11" s="1"/>
  <c r="A52" i="11"/>
  <c r="E51" i="11"/>
  <c r="D51" i="11"/>
  <c r="D62" i="11" s="1"/>
  <c r="B51" i="11"/>
  <c r="B62" i="11" s="1"/>
  <c r="A51" i="11"/>
  <c r="E50" i="11"/>
  <c r="D50" i="11"/>
  <c r="B50" i="11"/>
  <c r="B61" i="11" s="1"/>
  <c r="A50" i="11"/>
  <c r="E49" i="11"/>
  <c r="D49" i="11"/>
  <c r="D60" i="11" s="1"/>
  <c r="B49" i="11"/>
  <c r="B60" i="11" s="1"/>
  <c r="A49" i="11"/>
  <c r="E48" i="11"/>
  <c r="D48" i="11"/>
  <c r="D59" i="11" s="1"/>
  <c r="B48" i="11"/>
  <c r="B59" i="11" s="1"/>
  <c r="A48" i="11"/>
  <c r="E47" i="11"/>
  <c r="D47" i="11"/>
  <c r="D58" i="11" s="1"/>
  <c r="D73" i="11" s="1"/>
  <c r="B47" i="11"/>
  <c r="B58" i="11" s="1"/>
  <c r="A47" i="11"/>
  <c r="B43" i="11"/>
  <c r="D42" i="11"/>
  <c r="E42" i="11" s="1"/>
  <c r="D41" i="11"/>
  <c r="E41" i="11" s="1"/>
  <c r="D40" i="11"/>
  <c r="E40" i="11" s="1"/>
  <c r="D39" i="11"/>
  <c r="E39" i="11" s="1"/>
  <c r="D38" i="11"/>
  <c r="E38" i="11" s="1"/>
  <c r="D37" i="11"/>
  <c r="E37" i="11" s="1"/>
  <c r="D36" i="11"/>
  <c r="E36" i="11" s="1"/>
  <c r="D35" i="11"/>
  <c r="E35" i="11" s="1"/>
  <c r="D34" i="11"/>
  <c r="E34" i="11" s="1"/>
  <c r="C39" i="10"/>
  <c r="C37" i="10"/>
  <c r="C41" i="10" s="1"/>
  <c r="B37" i="10"/>
  <c r="C36" i="10"/>
  <c r="B36" i="10"/>
  <c r="B40" i="10" s="1"/>
  <c r="B31" i="10"/>
  <c r="D30" i="10"/>
  <c r="D29" i="10"/>
  <c r="E29" i="10" s="1"/>
  <c r="B45" i="9"/>
  <c r="B40" i="9" s="1"/>
  <c r="B39" i="9" s="1"/>
  <c r="B43" i="9" s="1"/>
  <c r="B42" i="9"/>
  <c r="B44" i="9" s="1"/>
  <c r="C41" i="9"/>
  <c r="C42" i="9" s="1"/>
  <c r="C38" i="9"/>
  <c r="B38" i="9"/>
  <c r="B34" i="9"/>
  <c r="B33" i="9" s="1"/>
  <c r="C39" i="9" s="1"/>
  <c r="C43" i="9" s="1"/>
  <c r="B29" i="9"/>
  <c r="B28" i="9"/>
  <c r="B30" i="9" s="1"/>
  <c r="D50" i="12" l="1"/>
  <c r="D61" i="12" s="1"/>
  <c r="B50" i="12"/>
  <c r="B61" i="12" s="1"/>
  <c r="D38" i="12"/>
  <c r="B51" i="12"/>
  <c r="B62" i="12" s="1"/>
  <c r="D36" i="12"/>
  <c r="F59" i="11"/>
  <c r="F66" i="11"/>
  <c r="F70" i="17"/>
  <c r="B71" i="17"/>
  <c r="F71" i="17" s="1"/>
  <c r="F69" i="17"/>
  <c r="B65" i="17"/>
  <c r="F64" i="17"/>
  <c r="C49" i="14"/>
  <c r="C43" i="14"/>
  <c r="D42" i="14"/>
  <c r="D51" i="12"/>
  <c r="D62" i="12" s="1"/>
  <c r="D34" i="12"/>
  <c r="D47" i="12"/>
  <c r="D58" i="12" s="1"/>
  <c r="F58" i="12" s="1"/>
  <c r="D44" i="12"/>
  <c r="D55" i="12" s="1"/>
  <c r="D48" i="12"/>
  <c r="D59" i="12" s="1"/>
  <c r="F59" i="12" s="1"/>
  <c r="D46" i="12"/>
  <c r="D57" i="12" s="1"/>
  <c r="F57" i="12" s="1"/>
  <c r="D32" i="12"/>
  <c r="D45" i="12"/>
  <c r="D56" i="12" s="1"/>
  <c r="F56" i="12" s="1"/>
  <c r="D49" i="12"/>
  <c r="D60" i="12" s="1"/>
  <c r="F60" i="12" s="1"/>
  <c r="F63" i="11"/>
  <c r="D61" i="11"/>
  <c r="F61" i="11" s="1"/>
  <c r="D56" i="11"/>
  <c r="C40" i="10"/>
  <c r="C48" i="10" s="1"/>
  <c r="B38" i="10"/>
  <c r="D31" i="10"/>
  <c r="B47" i="13"/>
  <c r="B49" i="13"/>
  <c r="B44" i="13"/>
  <c r="B48" i="13"/>
  <c r="C48" i="13" s="1"/>
  <c r="C43" i="13"/>
  <c r="D43" i="13" s="1"/>
  <c r="C40" i="13"/>
  <c r="C50" i="13"/>
  <c r="D50" i="13" s="1"/>
  <c r="D42" i="13"/>
  <c r="B30" i="13"/>
  <c r="B55" i="12"/>
  <c r="D31" i="12"/>
  <c r="D35" i="12"/>
  <c r="D39" i="12"/>
  <c r="B52" i="12"/>
  <c r="B63" i="12" s="1"/>
  <c r="B40" i="12"/>
  <c r="D33" i="12"/>
  <c r="D37" i="12"/>
  <c r="F62" i="11"/>
  <c r="B73" i="11"/>
  <c r="F73" i="11" s="1"/>
  <c r="B67" i="11"/>
  <c r="E43" i="11"/>
  <c r="F65" i="11"/>
  <c r="B70" i="11"/>
  <c r="B72" i="11"/>
  <c r="B71" i="11"/>
  <c r="D71" i="11" s="1"/>
  <c r="F60" i="11"/>
  <c r="D43" i="11"/>
  <c r="F58" i="11"/>
  <c r="B56" i="11"/>
  <c r="B48" i="10"/>
  <c r="D40" i="10"/>
  <c r="C42" i="10"/>
  <c r="B41" i="10"/>
  <c r="B42" i="10" s="1"/>
  <c r="B43" i="10" s="1"/>
  <c r="E30" i="10"/>
  <c r="E31" i="10" s="1"/>
  <c r="C38" i="10"/>
  <c r="D42" i="9"/>
  <c r="C50" i="9"/>
  <c r="C44" i="9"/>
  <c r="B49" i="9"/>
  <c r="B48" i="9"/>
  <c r="C48" i="9" s="1"/>
  <c r="B47" i="9"/>
  <c r="D43" i="9"/>
  <c r="C40" i="9"/>
  <c r="B50" i="9"/>
  <c r="B32" i="7"/>
  <c r="B31" i="7"/>
  <c r="B30" i="7"/>
  <c r="B67" i="12" l="1"/>
  <c r="F61" i="12"/>
  <c r="F62" i="12"/>
  <c r="C47" i="14"/>
  <c r="D49" i="14"/>
  <c r="B53" i="12"/>
  <c r="D53" i="12"/>
  <c r="D67" i="11"/>
  <c r="D68" i="11" s="1"/>
  <c r="D48" i="10"/>
  <c r="C44" i="13"/>
  <c r="C47" i="13"/>
  <c r="B51" i="13"/>
  <c r="D67" i="12"/>
  <c r="B68" i="12"/>
  <c r="D68" i="12" s="1"/>
  <c r="B69" i="12"/>
  <c r="D64" i="12"/>
  <c r="D70" i="12"/>
  <c r="F55" i="12"/>
  <c r="F63" i="12"/>
  <c r="D40" i="12"/>
  <c r="B70" i="12"/>
  <c r="B64" i="12"/>
  <c r="B74" i="11"/>
  <c r="D70" i="11"/>
  <c r="B68" i="11"/>
  <c r="B46" i="10"/>
  <c r="C46" i="10" s="1"/>
  <c r="B47" i="10"/>
  <c r="B45" i="10"/>
  <c r="C43" i="10"/>
  <c r="C49" i="10"/>
  <c r="D42" i="10"/>
  <c r="D41" i="10"/>
  <c r="C47" i="9"/>
  <c r="B51" i="9"/>
  <c r="C51" i="9"/>
  <c r="C45" i="9"/>
  <c r="D44" i="9"/>
  <c r="D50" i="9"/>
  <c r="D13" i="4"/>
  <c r="E13" i="4" s="1"/>
  <c r="D12" i="4"/>
  <c r="E12" i="4" s="1"/>
  <c r="B20" i="8"/>
  <c r="D33" i="8" s="1"/>
  <c r="B19" i="8"/>
  <c r="B18" i="8"/>
  <c r="B17" i="8"/>
  <c r="B16" i="8"/>
  <c r="B29" i="8" s="1"/>
  <c r="B40" i="8" s="1"/>
  <c r="B15" i="8"/>
  <c r="D15" i="8" s="1"/>
  <c r="B14" i="8"/>
  <c r="D14" i="8" s="1"/>
  <c r="B13" i="8"/>
  <c r="D26" i="8" s="1"/>
  <c r="D12" i="8"/>
  <c r="A44" i="8"/>
  <c r="A43" i="8"/>
  <c r="A42" i="8"/>
  <c r="A41" i="8"/>
  <c r="A40" i="8"/>
  <c r="A39" i="8"/>
  <c r="A38" i="8"/>
  <c r="A37" i="8"/>
  <c r="A36" i="8"/>
  <c r="A33" i="8"/>
  <c r="A32" i="8"/>
  <c r="A31" i="8"/>
  <c r="A30" i="8"/>
  <c r="E29" i="8"/>
  <c r="A29" i="8"/>
  <c r="E28" i="8"/>
  <c r="A28" i="8"/>
  <c r="E27" i="8"/>
  <c r="A27" i="8"/>
  <c r="E26" i="8"/>
  <c r="A26" i="8"/>
  <c r="E25" i="8"/>
  <c r="A25" i="8"/>
  <c r="D31" i="8" l="1"/>
  <c r="D42" i="8" s="1"/>
  <c r="F42" i="8" s="1"/>
  <c r="B31" i="8"/>
  <c r="B42" i="8" s="1"/>
  <c r="D32" i="8"/>
  <c r="D43" i="8" s="1"/>
  <c r="B32" i="8"/>
  <c r="B43" i="8" s="1"/>
  <c r="D47" i="14"/>
  <c r="B65" i="12"/>
  <c r="F70" i="12"/>
  <c r="D74" i="11"/>
  <c r="F74" i="11" s="1"/>
  <c r="F67" i="11"/>
  <c r="C45" i="13"/>
  <c r="D44" i="13"/>
  <c r="C51" i="13"/>
  <c r="D65" i="12"/>
  <c r="F64" i="12"/>
  <c r="D71" i="12"/>
  <c r="B71" i="12"/>
  <c r="B49" i="10"/>
  <c r="D49" i="10" s="1"/>
  <c r="C45" i="10"/>
  <c r="C47" i="10" s="1"/>
  <c r="C49" i="9"/>
  <c r="D51" i="9"/>
  <c r="D20" i="8"/>
  <c r="D19" i="8"/>
  <c r="D25" i="8"/>
  <c r="D36" i="8" s="1"/>
  <c r="D51" i="8" s="1"/>
  <c r="D17" i="8"/>
  <c r="B30" i="8"/>
  <c r="B41" i="8" s="1"/>
  <c r="D29" i="8"/>
  <c r="D40" i="8" s="1"/>
  <c r="F40" i="8" s="1"/>
  <c r="D16" i="8"/>
  <c r="D18" i="8"/>
  <c r="B33" i="8"/>
  <c r="B44" i="8" s="1"/>
  <c r="E14" i="4"/>
  <c r="B27" i="8"/>
  <c r="B38" i="8" s="1"/>
  <c r="B25" i="8"/>
  <c r="B36" i="8" s="1"/>
  <c r="B51" i="8" s="1"/>
  <c r="D27" i="8"/>
  <c r="D38" i="8" s="1"/>
  <c r="D44" i="8"/>
  <c r="D37" i="8"/>
  <c r="D14" i="4"/>
  <c r="D30" i="8"/>
  <c r="D41" i="8" s="1"/>
  <c r="E21" i="8"/>
  <c r="D13" i="8"/>
  <c r="B21" i="8"/>
  <c r="B26" i="8"/>
  <c r="B37" i="8" s="1"/>
  <c r="B28" i="8"/>
  <c r="B39" i="8" s="1"/>
  <c r="D28" i="8"/>
  <c r="D39" i="8" s="1"/>
  <c r="D33" i="7"/>
  <c r="D32" i="7"/>
  <c r="D43" i="7" s="1"/>
  <c r="D31" i="7"/>
  <c r="D42" i="7" s="1"/>
  <c r="D30" i="7"/>
  <c r="D41" i="7" s="1"/>
  <c r="D29" i="7"/>
  <c r="D27" i="7"/>
  <c r="B43" i="7"/>
  <c r="B42" i="7"/>
  <c r="B41" i="7"/>
  <c r="A44" i="7"/>
  <c r="A43" i="7"/>
  <c r="A42" i="7"/>
  <c r="A41" i="7"/>
  <c r="A40" i="7"/>
  <c r="A39" i="7"/>
  <c r="A38" i="7"/>
  <c r="A37" i="7"/>
  <c r="A33" i="7"/>
  <c r="A32" i="7"/>
  <c r="A31" i="7"/>
  <c r="A30" i="7"/>
  <c r="A25" i="7"/>
  <c r="D18" i="7"/>
  <c r="E18" i="7" s="1"/>
  <c r="D17" i="7"/>
  <c r="E17" i="7" s="1"/>
  <c r="A29" i="7"/>
  <c r="A28" i="7"/>
  <c r="A27" i="7"/>
  <c r="A26" i="7"/>
  <c r="B29" i="7"/>
  <c r="B40" i="7" s="1"/>
  <c r="B27" i="7"/>
  <c r="B38" i="7" s="1"/>
  <c r="E29" i="7"/>
  <c r="E28" i="7"/>
  <c r="E27" i="7"/>
  <c r="E26" i="7"/>
  <c r="E25" i="7"/>
  <c r="D20" i="7"/>
  <c r="E20" i="7" s="1"/>
  <c r="D19" i="7"/>
  <c r="E19" i="7" s="1"/>
  <c r="D16" i="7"/>
  <c r="E16" i="7" s="1"/>
  <c r="D14" i="7"/>
  <c r="E14" i="7" s="1"/>
  <c r="D12" i="7"/>
  <c r="E12" i="7" s="1"/>
  <c r="D15" i="7"/>
  <c r="E15" i="7" s="1"/>
  <c r="B21" i="7"/>
  <c r="A36" i="7"/>
  <c r="B33" i="7"/>
  <c r="B44" i="7" s="1"/>
  <c r="D25" i="7"/>
  <c r="B25" i="7"/>
  <c r="D40" i="7" l="1"/>
  <c r="F40" i="7" s="1"/>
  <c r="F43" i="8"/>
  <c r="D72" i="11"/>
  <c r="F72" i="11" s="1"/>
  <c r="D51" i="13"/>
  <c r="C49" i="13"/>
  <c r="F71" i="12"/>
  <c r="D69" i="12"/>
  <c r="D47" i="10"/>
  <c r="D49" i="9"/>
  <c r="F41" i="8"/>
  <c r="D36" i="7"/>
  <c r="D51" i="7" s="1"/>
  <c r="D44" i="7"/>
  <c r="F44" i="7" s="1"/>
  <c r="F41" i="7"/>
  <c r="F42" i="7"/>
  <c r="F39" i="8"/>
  <c r="D21" i="8"/>
  <c r="F44" i="8"/>
  <c r="D38" i="7"/>
  <c r="F38" i="7" s="1"/>
  <c r="D28" i="7"/>
  <c r="D39" i="7" s="1"/>
  <c r="F43" i="7"/>
  <c r="B28" i="7"/>
  <c r="B39" i="7" s="1"/>
  <c r="D26" i="7"/>
  <c r="D37" i="7" s="1"/>
  <c r="B26" i="7"/>
  <c r="B37" i="7" s="1"/>
  <c r="B36" i="7"/>
  <c r="B51" i="7" s="1"/>
  <c r="B45" i="8"/>
  <c r="F51" i="8"/>
  <c r="F38" i="8"/>
  <c r="F36" i="8"/>
  <c r="B34" i="8"/>
  <c r="D45" i="8"/>
  <c r="D52" i="8" s="1"/>
  <c r="B48" i="8"/>
  <c r="B50" i="8"/>
  <c r="B49" i="8"/>
  <c r="D49" i="8" s="1"/>
  <c r="D34" i="8"/>
  <c r="F37" i="8"/>
  <c r="D13" i="7"/>
  <c r="C22" i="4"/>
  <c r="C20" i="4"/>
  <c r="C19" i="4"/>
  <c r="B20" i="4"/>
  <c r="B19" i="4"/>
  <c r="B32" i="3"/>
  <c r="B27" i="3" s="1"/>
  <c r="C28" i="3"/>
  <c r="C25" i="3"/>
  <c r="B25" i="3"/>
  <c r="B29" i="3" s="1"/>
  <c r="B37" i="3" s="1"/>
  <c r="B16" i="3"/>
  <c r="B15" i="3"/>
  <c r="D49" i="13" l="1"/>
  <c r="F69" i="12"/>
  <c r="B34" i="7"/>
  <c r="D34" i="7"/>
  <c r="B46" i="8"/>
  <c r="F39" i="7"/>
  <c r="B49" i="7"/>
  <c r="D49" i="7" s="1"/>
  <c r="B50" i="7"/>
  <c r="B48" i="7"/>
  <c r="F51" i="7"/>
  <c r="F37" i="7"/>
  <c r="B26" i="3"/>
  <c r="B17" i="3"/>
  <c r="F45" i="8"/>
  <c r="C24" i="4"/>
  <c r="C23" i="4"/>
  <c r="D46" i="8"/>
  <c r="D48" i="8"/>
  <c r="D50" i="8" s="1"/>
  <c r="D59" i="8" s="1"/>
  <c r="B52" i="8"/>
  <c r="F52" i="8" s="1"/>
  <c r="D61" i="8" s="1"/>
  <c r="F36" i="7"/>
  <c r="D45" i="7"/>
  <c r="D52" i="7" s="1"/>
  <c r="E13" i="7"/>
  <c r="E21" i="7" s="1"/>
  <c r="D21" i="7"/>
  <c r="B45" i="7"/>
  <c r="B21" i="3"/>
  <c r="B20" i="3" s="1"/>
  <c r="C26" i="3" s="1"/>
  <c r="C30" i="3" s="1"/>
  <c r="C29" i="3"/>
  <c r="B24" i="4"/>
  <c r="B28" i="4" s="1"/>
  <c r="B23" i="4"/>
  <c r="B31" i="4" s="1"/>
  <c r="C21" i="4"/>
  <c r="B21" i="4"/>
  <c r="D60" i="8" l="1"/>
  <c r="D58" i="8"/>
  <c r="D57" i="8"/>
  <c r="C25" i="4"/>
  <c r="C26" i="4" s="1"/>
  <c r="F50" i="8"/>
  <c r="B46" i="7"/>
  <c r="C31" i="4"/>
  <c r="D31" i="4" s="1"/>
  <c r="C31" i="3"/>
  <c r="C38" i="3" s="1"/>
  <c r="D46" i="7"/>
  <c r="F45" i="7"/>
  <c r="B52" i="7"/>
  <c r="F52" i="7" s="1"/>
  <c r="D61" i="7" s="1"/>
  <c r="D48" i="7"/>
  <c r="D50" i="7" s="1"/>
  <c r="D59" i="7" s="1"/>
  <c r="D23" i="4"/>
  <c r="D24" i="4"/>
  <c r="C37" i="3"/>
  <c r="D37" i="3" s="1"/>
  <c r="B30" i="3"/>
  <c r="B31" i="3" s="1"/>
  <c r="D29" i="3"/>
  <c r="C27" i="3"/>
  <c r="C28" i="4"/>
  <c r="B25" i="4"/>
  <c r="B26" i="4" s="1"/>
  <c r="B30" i="4"/>
  <c r="B29" i="4"/>
  <c r="C29" i="4" s="1"/>
  <c r="D58" i="7" l="1"/>
  <c r="D57" i="7"/>
  <c r="D60" i="7"/>
  <c r="C32" i="4"/>
  <c r="C30" i="4" s="1"/>
  <c r="C40" i="4" s="1"/>
  <c r="F50" i="7"/>
  <c r="C32" i="3"/>
  <c r="D25" i="4"/>
  <c r="B34" i="3"/>
  <c r="C34" i="3" s="1"/>
  <c r="B35" i="3"/>
  <c r="C35" i="3" s="1"/>
  <c r="B36" i="3"/>
  <c r="D30" i="3"/>
  <c r="D31" i="3"/>
  <c r="B32" i="4"/>
  <c r="C39" i="4" l="1"/>
  <c r="C38" i="4"/>
  <c r="D32" i="4"/>
  <c r="C42" i="4" s="1"/>
  <c r="C41" i="4" s="1"/>
  <c r="D30" i="4"/>
  <c r="C36" i="3"/>
  <c r="C46" i="3" s="1"/>
  <c r="B38" i="3"/>
  <c r="D38" i="3" s="1"/>
  <c r="C48" i="3" s="1"/>
  <c r="C47" i="3" l="1"/>
  <c r="C44" i="3"/>
  <c r="C45" i="3"/>
  <c r="D36" i="3"/>
  <c r="B14" i="4"/>
</calcChain>
</file>

<file path=xl/sharedStrings.xml><?xml version="1.0" encoding="utf-8"?>
<sst xmlns="http://schemas.openxmlformats.org/spreadsheetml/2006/main" count="745" uniqueCount="170">
  <si>
    <t>Total Research Agreement Value</t>
  </si>
  <si>
    <t>Per Policy</t>
  </si>
  <si>
    <t>RECOVERY</t>
  </si>
  <si>
    <t>Gain/(Loss)</t>
  </si>
  <si>
    <t>DISTRIBUTION BREAKDOWN</t>
  </si>
  <si>
    <t>Overhead Recovery</t>
  </si>
  <si>
    <t>General revenue of applicable campus</t>
  </si>
  <si>
    <t>Exception Requested</t>
  </si>
  <si>
    <t>Total Distribution Breakdown</t>
  </si>
  <si>
    <t>Total Direct Project Costs</t>
  </si>
  <si>
    <t xml:space="preserve">  Student employment (labour &amp; student stipends)</t>
  </si>
  <si>
    <t xml:space="preserve">  All other direct project costs</t>
  </si>
  <si>
    <t>Total Overhead Amount</t>
  </si>
  <si>
    <t xml:space="preserve">  Overhead Recovery on Students above</t>
  </si>
  <si>
    <t xml:space="preserve">  Overhead on all other direct project costs</t>
  </si>
  <si>
    <t>B</t>
  </si>
  <si>
    <t>Overhead Rate Requested</t>
  </si>
  <si>
    <t>Total Overhead Recovery</t>
  </si>
  <si>
    <t>Budget Calculation</t>
  </si>
  <si>
    <t>Direct Project Cost Breakdown</t>
  </si>
  <si>
    <t>enter total award amount</t>
  </si>
  <si>
    <t>IF YOU KNOW</t>
  </si>
  <si>
    <t>Use Worksheet</t>
  </si>
  <si>
    <t>A</t>
  </si>
  <si>
    <t>C</t>
  </si>
  <si>
    <t>Project Costs (not including overhead)</t>
  </si>
  <si>
    <t>Overhead Recovery on:</t>
  </si>
  <si>
    <t>Student employment (labour &amp; student stipends)</t>
  </si>
  <si>
    <t>Travel</t>
  </si>
  <si>
    <t>OH Rate</t>
  </si>
  <si>
    <t>Direct Costs</t>
  </si>
  <si>
    <t>Calculated Overhead</t>
  </si>
  <si>
    <t>Total Project Cost</t>
  </si>
  <si>
    <r>
      <rPr>
        <b/>
        <sz val="11"/>
        <color theme="1"/>
        <rFont val="Calibri"/>
        <family val="2"/>
        <scheme val="minor"/>
      </rPr>
      <t xml:space="preserve">Direct Project Cost Breakdown:                                           </t>
    </r>
    <r>
      <rPr>
        <sz val="11"/>
        <color theme="1"/>
        <rFont val="Calibri"/>
        <family val="2"/>
        <scheme val="minor"/>
      </rPr>
      <t xml:space="preserve"> </t>
    </r>
    <r>
      <rPr>
        <b/>
        <u/>
        <sz val="11"/>
        <color theme="1"/>
        <rFont val="Calibri"/>
        <family val="2"/>
        <scheme val="minor"/>
      </rPr>
      <t>ENTER CATEGORIES THAT ARE IN YOUR BUDGET</t>
    </r>
  </si>
  <si>
    <t>D</t>
  </si>
  <si>
    <t>Award value broken down by expense category, with overhead included in amounts, and applicable overhead recovery rates for expense categories</t>
  </si>
  <si>
    <t>Direct project costs by expense category, without overhead included in amounts, and applicable overhead recovery rates for expense categories</t>
  </si>
  <si>
    <t>Total Award Value Only, with overhead included in amount</t>
  </si>
  <si>
    <t>Total Direct Project Costs, without overhead included in amounts</t>
  </si>
  <si>
    <t>Total Award Value</t>
  </si>
  <si>
    <t>FOR AWARDS USING ONE OVERHEAD RATE FOR ALL PROJECT COSTS</t>
  </si>
  <si>
    <t>Reference points to remember when using these worksheets and calculating budgets:</t>
  </si>
  <si>
    <t>• On the appropriate worksheet, enter your information in the yellow cells.  The worksheet will indicate what information you should enter.</t>
  </si>
  <si>
    <t>• You must be able to provide the amount that would be allocated for student labour and stipends.  If it is zero, you can leave it blank.</t>
  </si>
  <si>
    <t xml:space="preserve">   • Direct Project Costs + Overhead = Total Award Value</t>
  </si>
  <si>
    <t xml:space="preserve">   • Overhead is calculated as a percentage of direct project costs, not a percentage of total award value</t>
  </si>
  <si>
    <t>OVERHEAD EXCEPTION COST CALCULATION</t>
  </si>
  <si>
    <t>AWARD BUDGET INFORMATION KNOWN:</t>
  </si>
  <si>
    <t>Reseacher</t>
  </si>
  <si>
    <t>Funding Source</t>
  </si>
  <si>
    <t>Project Name</t>
  </si>
  <si>
    <t>Fill in the policy overhead recovery rate applicable to each</t>
  </si>
  <si>
    <t>enter total of all other direct costs</t>
  </si>
  <si>
    <t>Employees</t>
  </si>
  <si>
    <t>PI Fees</t>
  </si>
  <si>
    <t>Generating Unit (GU)</t>
  </si>
  <si>
    <t>Generating Unit (GU) for students</t>
  </si>
  <si>
    <t>Cost To GU</t>
  </si>
  <si>
    <t>UNB research initiatives &amp; graduate training programs</t>
  </si>
  <si>
    <t>INSTRUCTIONS:</t>
  </si>
  <si>
    <t>Researcher:  Enter Known Amounts and Overhead Rate in Yellow Cells</t>
  </si>
  <si>
    <t>Researcher enter:</t>
  </si>
  <si>
    <t>Instructions for researcher:</t>
  </si>
  <si>
    <t>GENERATING UNIT COST SUMMARY</t>
  </si>
  <si>
    <t>Additional Cash Required by GU to Cover Mandatory Overhead Shares:</t>
  </si>
  <si>
    <t>Lost overhead share for GU:</t>
  </si>
  <si>
    <t>Total Cost to GU:</t>
  </si>
  <si>
    <t>Additional Cash Required</t>
  </si>
  <si>
    <t>If there is an amount here, enter the amount and an account number to pay it from on the Request for Exception - Overhead Recovery form</t>
  </si>
  <si>
    <t>Researcher:  Enter Known Cost Categories,  Amounts and Overhead Rates in Yellow Cells</t>
  </si>
  <si>
    <t>If there is an amount here, enter an account number to pay it from on the Request for Exception - Overhead Recovery form</t>
  </si>
  <si>
    <t>Total Cost to GU :</t>
  </si>
  <si>
    <t>Enter amount on Request for Exception - Overhead Recovery form</t>
  </si>
  <si>
    <t>Researcher is awarded $100,000 contract.  Policy overhead rate is 40%, but researcher wants to use a rate of only 30%.</t>
  </si>
  <si>
    <t>Calculated cost to GU is $5,494.51.  The cost is a loss on the amount of department overhead that would have been generated using the policy rate.</t>
  </si>
  <si>
    <t>Calculated cost to GU is $1,750.00.  The cost is a loss on the amount of department overhead that would have been generated using the policy rate.</t>
  </si>
  <si>
    <t>Researcher has a project with a budget of $35,000 direct project costs but has added only 10% overhead, for a total award amount of $38,500.  Funder allows overhead rate of 15%.</t>
  </si>
  <si>
    <t>Enter $100,000 in "Total Award Value" cell</t>
  </si>
  <si>
    <t>Enter 30% in "Overhead Rate Requested" cell</t>
  </si>
  <si>
    <t>Enter $50,000 in "Student employment" budget cell</t>
  </si>
  <si>
    <t>Enter 0% in "Overhead Rate Requested" cell</t>
  </si>
  <si>
    <t>Enter $20,000 in "Student employment" budget cell</t>
  </si>
  <si>
    <t>Enter balance of direct project costs in "All other direct project costs" cell</t>
  </si>
  <si>
    <t>Enter 10% in "Overhead Rate Requested" cell</t>
  </si>
  <si>
    <t>Your budget figures include overhead, but the overhead amount is not broken out as a separate amount</t>
  </si>
  <si>
    <t>Researcher is awarded $100,000 contract.  Policy overhead rate is 40%, but researcher did not allow for overhead and wants an overhead rate of 0%</t>
  </si>
  <si>
    <t>The amount the researcher needs for student salary expenses is $50,000.</t>
  </si>
  <si>
    <t>The amount the researcher needs for student salary expenses is $20,000.</t>
  </si>
  <si>
    <t>Your direct cost budget amounts do not include overhead.  Your overhead is broken out as a separate line item.</t>
  </si>
  <si>
    <t>Student employment budget</t>
  </si>
  <si>
    <t>Other Direct Costs</t>
  </si>
  <si>
    <t>10% Overhead</t>
  </si>
  <si>
    <t>Total Award Budget</t>
  </si>
  <si>
    <t>Total Award Value Only, with overhead included in amount.  There is one overhead rate applicable to all project costs.</t>
  </si>
  <si>
    <t>Total Direct Project Costs, without overhead included in amounts.  There is one overhead rate applicable to all project costs.</t>
  </si>
  <si>
    <t>Direct project costs by expense category, without overhead included in amounts, and applicable overhead recovery rates for expense categories.  Budget or funder has multiple overhead rates for budget line items.</t>
  </si>
  <si>
    <t>Award value broken down by expense category, with overhead included in amounts, and applicable overhead recovery rates for expense categories.  Budget or funder has multiple overhead rates for budget line items.</t>
  </si>
  <si>
    <t>Example:  Federal Contract that allows for 65% overhead on salaries and 2% overhead on travel</t>
  </si>
  <si>
    <t>Researcher's budget</t>
  </si>
  <si>
    <t>Student salaries</t>
  </si>
  <si>
    <t>40% overhead on above</t>
  </si>
  <si>
    <t>Materials &amp; Supplies</t>
  </si>
  <si>
    <t>In the column "Overhead Rate Requested", enter the overhead rates used in the budget for each budget category you listed</t>
  </si>
  <si>
    <t>Calculated cost to GU is $26,820.00.  The cost is a loss on the amount of department overhead that would have been generated using the policy rate.</t>
  </si>
  <si>
    <t xml:space="preserve">                     Researcher has calculated 40% overhead on salaries, excluding students.  Budget also includes travel and materials</t>
  </si>
  <si>
    <t>Travel, materials &amp; supplies</t>
  </si>
  <si>
    <t>Rate of OH included</t>
  </si>
  <si>
    <t>Includes OH</t>
  </si>
  <si>
    <t xml:space="preserve">                    Policy rate is 40% overhead on all direct project costs</t>
  </si>
  <si>
    <t>Enter remaining budget categories in the list below "Student employment" cell, and the budget amounts in the matching cell under "Total Project Cost"</t>
  </si>
  <si>
    <t>Enter remaining direct cost budget categories in the list below "Student employment" cell, and the budget amounts in the matching cell under "Project Costs (not including overhead)"</t>
  </si>
  <si>
    <t>Researcher has a project with a budget of $35,000 direct project costs but has added only 10% overhead, for a total award amount of $38,500.  Policy rate for overhead is 40%.</t>
  </si>
  <si>
    <t>SAMPLE A-2</t>
  </si>
  <si>
    <t>SAMPLE A-1</t>
  </si>
  <si>
    <t>SAMPLE B-1</t>
  </si>
  <si>
    <t>SAMPLE B-2</t>
  </si>
  <si>
    <t>SAMPLE C</t>
  </si>
  <si>
    <t>Notes:</t>
  </si>
  <si>
    <t xml:space="preserve">NOTE: The rates posted below for some granting organizations (e.g., Federal Government) are fixed by the organization. Hence, they are set by the organization itself and not by UNB. In other cases, the rates are default rates established by UNB following rates common at other Canadian Universities, but they are also subject to adjustment depending on the rate that the sponsoring organization allows. </t>
  </si>
  <si>
    <r>
      <t>5.1</t>
    </r>
    <r>
      <rPr>
        <sz val="7"/>
        <color theme="1"/>
        <rFont val="Times New Roman"/>
        <family val="1"/>
      </rPr>
      <t xml:space="preserve">  </t>
    </r>
    <r>
      <rPr>
        <sz val="12"/>
        <color rgb="FF000000"/>
        <rFont val="Calibri"/>
        <family val="2"/>
        <scheme val="minor"/>
      </rPr>
      <t xml:space="preserve">Overhead from Research Agreements shall be recovered in accordance with this Policy.  </t>
    </r>
  </si>
  <si>
    <r>
      <t>5.2</t>
    </r>
    <r>
      <rPr>
        <sz val="7"/>
        <color theme="1"/>
        <rFont val="Times New Roman"/>
        <family val="1"/>
      </rPr>
      <t xml:space="preserve">  </t>
    </r>
    <r>
      <rPr>
        <sz val="12"/>
        <color rgb="FF000000"/>
        <rFont val="Calibri"/>
        <family val="2"/>
        <scheme val="minor"/>
      </rPr>
      <t>Overhead recovery rates:</t>
    </r>
  </si>
  <si>
    <r>
      <t>1.</t>
    </r>
    <r>
      <rPr>
        <sz val="7"/>
        <color theme="1"/>
        <rFont val="Times New Roman"/>
        <family val="1"/>
      </rPr>
      <t xml:space="preserve">       </t>
    </r>
    <r>
      <rPr>
        <sz val="10"/>
        <color rgb="FF000000"/>
        <rFont val="Calibri"/>
        <family val="2"/>
        <scheme val="minor"/>
      </rPr>
      <t>Grants do not normally include funds for overheads, except in cases where the Sponsor accepts overhead as an allowable expense</t>
    </r>
  </si>
  <si>
    <r>
      <t>5.</t>
    </r>
    <r>
      <rPr>
        <b/>
        <sz val="7"/>
        <color theme="1"/>
        <rFont val="Times New Roman"/>
        <family val="1"/>
      </rPr>
      <t xml:space="preserve">      </t>
    </r>
    <r>
      <rPr>
        <b/>
        <sz val="12"/>
        <color theme="1"/>
        <rFont val="Calibri"/>
        <family val="2"/>
        <scheme val="minor"/>
      </rPr>
      <t>Recovery</t>
    </r>
  </si>
  <si>
    <t>From the UNB Overhead Policy:</t>
  </si>
  <si>
    <t xml:space="preserve">         2.     Public Works and Government Services Canada’s Supply Manual, Section 10.090</t>
  </si>
  <si>
    <t xml:space="preserve">         3.     Default rates established by the university</t>
  </si>
  <si>
    <t xml:space="preserve">         4.     Contracts cannot be divided so as to attract the lowest overhead rate on components of what is in </t>
  </si>
  <si>
    <t xml:space="preserve">                 essence one contract. If those separate components of the one contract are awarded simultaneously, </t>
  </si>
  <si>
    <t xml:space="preserve">        the rate applicable to the full value of the contract will be applied</t>
  </si>
  <si>
    <t>• Select a worksheet using the tables below based on what budget information you have broken down for your award.  Sample calculation worksheets are provided for assistance.</t>
  </si>
  <si>
    <t>SAMPLE D-2</t>
  </si>
  <si>
    <t>SAMPLE D-1</t>
  </si>
  <si>
    <t>Example:  Researcher has a $50,000 contract.  They wish to pay only 30% overhead on salaries.  Budget also includes travel, materials</t>
  </si>
  <si>
    <t xml:space="preserve">Example:  Researcher has a $40,000 contract.  They have calculated overhead as 65% included PI Fees, with no additional overhead included in the budget. </t>
  </si>
  <si>
    <t xml:space="preserve">                     Budget also includes student salaries, travel, materials</t>
  </si>
  <si>
    <t xml:space="preserve">                     Policy rate is 40% overhead on all direct project costs</t>
  </si>
  <si>
    <t>• Calculations using one overhead rate will use worksheet A or B.  Calculations using more than one overhead rate will use worksheet C or D.</t>
  </si>
  <si>
    <t xml:space="preserve">IMPORTANT - If your budget information does not conform to calculation methods used in the standard worksheets noted in the tables below, please contact ORS to obtain a customized calculation.  </t>
  </si>
  <si>
    <t>Example:  Researcher awarded contract with $150,000 in direct costs plus overhead, for a total of $165,000.</t>
  </si>
  <si>
    <t>Student Salaries</t>
  </si>
  <si>
    <t>15% overhead on above</t>
  </si>
  <si>
    <r>
      <t xml:space="preserve">                     Researcher has calculated 15% overhead on all direct costs </t>
    </r>
    <r>
      <rPr>
        <b/>
        <u/>
        <sz val="11"/>
        <color theme="1"/>
        <rFont val="Calibri"/>
        <family val="2"/>
        <scheme val="minor"/>
      </rPr>
      <t>except</t>
    </r>
    <r>
      <rPr>
        <b/>
        <sz val="11"/>
        <color theme="1"/>
        <rFont val="Calibri"/>
        <family val="2"/>
        <scheme val="minor"/>
      </rPr>
      <t xml:space="preserve"> for student salaries, which has calculated overhead at 0%</t>
    </r>
  </si>
  <si>
    <t>Instructions for Researcher or ORS:</t>
  </si>
  <si>
    <t>If you know the policy rate(s), you can enter it/them into "Per Policy, Overhead Rate" blue coloured cells.  Otherwise contact ORS for the appropriate policy rate(s) to input.</t>
  </si>
  <si>
    <t>If you know the policy rate, you can enter it in "Overhead Recovery, Per Policy" blue coloured cell.  Otherwise contact ORS for the appropriate policy rate(s) to input.</t>
  </si>
  <si>
    <t>project cost line (blue cells)</t>
  </si>
  <si>
    <t>Fill in the policy overhead recovery rate applicable to each project cost line (blue cells)</t>
  </si>
  <si>
    <t>Fill in the applicable policy overhead recovery rate (blue cell)</t>
  </si>
  <si>
    <t>enter expected budget for direct cost of student labour &amp; stipends</t>
  </si>
  <si>
    <t>Please submit this form with the "Request for Exception - Overhead Recovery" form.</t>
  </si>
  <si>
    <t>These worksheets will calcuate the cost to the Generating Unit should a researcher request to use overhead recovery rates that do not follow the UNB Overhead Policy (Section 5 - Recovery).  The cost is then input into the section for "Cost to Generating Unit (GU)" of the "Request for Exception - Overhead Recovery" form.  A copy of the calculation sheet should be submitted to ORS with that form.</t>
  </si>
  <si>
    <t>If you know the policy rate, you can enter it in "Overhead Recovery, Per Policy" blue coloured cell.  Otherwise contact ORS for the appropriate policy rate to input.</t>
  </si>
  <si>
    <t>Total Award Value Only, with overhead included in amount.  One overhead rate for all costs.</t>
  </si>
  <si>
    <t>Total Direct Project Costs, without overhead included in amounts.  One overhead rate for all costs.</t>
  </si>
  <si>
    <t>Direct project costs by expense category, without overhead included in amounts, and multiple applicable overhead recovery rates for expense categories</t>
  </si>
  <si>
    <t>Award value broken down by expense category, with overhead included in amounts, and multiple applicable overhead recovery rates for expense categories</t>
  </si>
  <si>
    <t>Calculated cost to GU is $28,571.43.  The cost is a loss of $23,428.57 on the amount of department overhead that would have been generated using the policy rate plus $5,142.86 additional funds that the researcher must pay to cover mandatory overhead shares of UNB General Revenues and VPR Research Initiatives &amp; Graduate Student Training.</t>
  </si>
  <si>
    <t>enter requested overhead rate</t>
  </si>
  <si>
    <t>enter project cost category, direct project cost (without including overhead amounts) and applicable requested overhead rates</t>
  </si>
  <si>
    <t>enter cost of student labour &amp; stipends (including overhead) and requested overhead rate</t>
  </si>
  <si>
    <t>enter project cost category, award amount (including overhead) to spend in each category and applicable requested overhead rate</t>
  </si>
  <si>
    <t>enter direct project cost of student labour &amp; stipends and requested overhead rate</t>
  </si>
  <si>
    <t>enter project cost category, direct project cost (without including overhead amounts) and applicable overhead rates</t>
  </si>
  <si>
    <t>enter project cost category, award amount (including overhead) to spend in each category and applicable requested overhead rates</t>
  </si>
  <si>
    <t>Please submit this form with the "Request for Exception - Overhead Recovery" form</t>
  </si>
  <si>
    <t>FOR AWARDS USING MULTIPLE OVERHEAD RATES FOR PROJECT COSTS</t>
  </si>
  <si>
    <t>Calculated cost to GU is $10,500.  The cost is a loss of $8,400 on the amount of department overhead that would have been generated using the policy rate plus $2,100 additional funds that the researcher must pay to cover mandatory overhead shares of UNB General Revenues and VPR Research Initiatives &amp; Grad Student Training.</t>
  </si>
  <si>
    <t>Calculated cost to GU is $45,000.  The cost is a loss of $36,000 on the amount of department overhead that would have been generated using the policy rate plus $9,000 additional funds that the researcher must pay to cover mandatory overhead shares of UNB General Revenues and VPR Research Initiatives &amp; Grad Student Training.</t>
  </si>
  <si>
    <t>Calculated cost to GU is $11,587.88.  The cost is a loss of $11,175.76 on the amount of department overhead that would have been generated using the policy rate plus $412.12 additional funds that the researcher must pay to cover mandatory overhead shares of UNB General Revenues and VPR Research Initiatives &amp; Grad Student Training.</t>
  </si>
  <si>
    <t>Calculated cost to GU is $5,461.54.  The cost is a loss of $5,415.38 on the amount of department overhead that would have been generated using the policy rate plus $46.15 additional funds that the researcher must pay to cover mandatory overhead shares of UNB General Revenues and VPR Research Initiatives &amp; Grad Student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</si>
</sst>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b/>
      <sz val="8"/>
      <color theme="1"/>
      <name val="Calibri"/>
      <family val="2"/>
      <scheme val="minor"/>
    </font>
    <font>
      <b/>
      <sz val="14"/>
      <color theme="1"/>
      <name val="Calibri"/>
      <family val="2"/>
      <scheme val="minor"/>
    </font>
    <font>
      <sz val="12"/>
      <color indexed="8"/>
      <name val="Calibri"/>
      <family val="1"/>
      <charset val="204"/>
    </font>
    <font>
      <b/>
      <sz val="7"/>
      <color theme="1"/>
      <name val="Times New Roman"/>
      <family val="1"/>
    </font>
    <font>
      <sz val="12"/>
      <color theme="1"/>
      <name val="Calibri"/>
      <family val="2"/>
      <scheme val="minor"/>
    </font>
    <font>
      <sz val="7"/>
      <color theme="1"/>
      <name val="Times New Roman"/>
      <family val="1"/>
    </font>
    <font>
      <sz val="12"/>
      <color rgb="FF000000"/>
      <name val="Calibri"/>
      <family val="2"/>
      <scheme val="minor"/>
    </font>
    <font>
      <sz val="12"/>
      <color rgb="FF000000"/>
      <name val="Calibri"/>
      <family val="2"/>
    </font>
    <font>
      <sz val="10"/>
      <color theme="1"/>
      <name val="Calibri"/>
      <family val="2"/>
      <scheme val="minor"/>
    </font>
    <font>
      <sz val="10"/>
      <color rgb="FF000000"/>
      <name val="Calibri"/>
      <family val="2"/>
      <scheme val="minor"/>
    </font>
    <font>
      <b/>
      <sz val="16"/>
      <color theme="1"/>
      <name val="Calibri"/>
      <family val="2"/>
      <scheme val="minor"/>
    </font>
    <font>
      <b/>
      <i/>
      <sz val="11"/>
      <color rgb="FFFF0000"/>
      <name val="Calibri"/>
      <family val="2"/>
      <scheme val="minor"/>
    </font>
    <font>
      <sz val="14"/>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44" fontId="0" fillId="0" borderId="1" xfId="0" applyNumberFormat="1" applyBorder="1"/>
    <xf numFmtId="0" fontId="0" fillId="0" borderId="3" xfId="0" applyBorder="1"/>
    <xf numFmtId="0" fontId="0" fillId="2" borderId="3" xfId="0" applyFill="1" applyBorder="1"/>
    <xf numFmtId="44" fontId="0" fillId="0" borderId="3" xfId="1" applyFont="1" applyBorder="1"/>
    <xf numFmtId="44" fontId="0" fillId="0" borderId="1" xfId="1" applyFont="1" applyBorder="1"/>
    <xf numFmtId="0" fontId="0" fillId="0" borderId="5" xfId="0" applyBorder="1"/>
    <xf numFmtId="0" fontId="0" fillId="0" borderId="6" xfId="0" applyBorder="1"/>
    <xf numFmtId="0" fontId="0" fillId="0" borderId="3" xfId="0" applyFill="1" applyBorder="1"/>
    <xf numFmtId="0" fontId="0" fillId="0" borderId="3" xfId="0" applyFill="1" applyBorder="1" applyAlignment="1">
      <alignment horizontal="center" wrapText="1"/>
    </xf>
    <xf numFmtId="0" fontId="0" fillId="0" borderId="4" xfId="0" applyFill="1" applyBorder="1"/>
    <xf numFmtId="0" fontId="0" fillId="0" borderId="4" xfId="0" applyFill="1" applyBorder="1" applyAlignment="1">
      <alignment horizontal="center" wrapText="1"/>
    </xf>
    <xf numFmtId="44" fontId="0" fillId="0" borderId="3" xfId="1" applyFont="1" applyFill="1" applyBorder="1"/>
    <xf numFmtId="44" fontId="0" fillId="0" borderId="1" xfId="1" applyFont="1" applyFill="1" applyBorder="1"/>
    <xf numFmtId="0" fontId="0" fillId="0" borderId="4" xfId="0" applyBorder="1"/>
    <xf numFmtId="44" fontId="0" fillId="0" borderId="4" xfId="1" applyFont="1" applyFill="1" applyBorder="1"/>
    <xf numFmtId="44" fontId="0" fillId="0" borderId="0" xfId="1" applyFont="1"/>
    <xf numFmtId="44" fontId="0" fillId="0" borderId="0" xfId="0" applyNumberFormat="1"/>
    <xf numFmtId="9" fontId="0" fillId="0" borderId="0" xfId="2" applyFont="1" applyFill="1"/>
    <xf numFmtId="0" fontId="0" fillId="0" borderId="0" xfId="0" applyBorder="1"/>
    <xf numFmtId="0" fontId="0" fillId="0" borderId="0" xfId="0" applyFill="1" applyBorder="1"/>
    <xf numFmtId="44" fontId="0" fillId="0" borderId="7" xfId="0" applyNumberFormat="1" applyBorder="1"/>
    <xf numFmtId="44" fontId="0" fillId="0" borderId="3" xfId="1" applyFont="1" applyFill="1" applyBorder="1" applyAlignment="1">
      <alignment horizontal="center" wrapText="1"/>
    </xf>
    <xf numFmtId="44" fontId="0" fillId="0" borderId="4" xfId="1" applyFont="1" applyFill="1" applyBorder="1" applyAlignment="1">
      <alignment horizontal="center" wrapText="1"/>
    </xf>
    <xf numFmtId="9" fontId="0" fillId="0" borderId="3" xfId="2" applyFont="1" applyFill="1" applyBorder="1"/>
    <xf numFmtId="0" fontId="2" fillId="0" borderId="0" xfId="0" applyFont="1"/>
    <xf numFmtId="0" fontId="2" fillId="0" borderId="0" xfId="0" applyFont="1" applyFill="1" applyBorder="1"/>
    <xf numFmtId="0" fontId="3" fillId="0" borderId="0" xfId="0" applyFont="1"/>
    <xf numFmtId="0" fontId="3" fillId="0" borderId="0" xfId="0" applyFont="1" applyBorder="1"/>
    <xf numFmtId="44" fontId="0" fillId="0" borderId="4" xfId="1" applyFont="1" applyBorder="1"/>
    <xf numFmtId="0" fontId="2" fillId="3" borderId="0" xfId="0" applyFont="1" applyFill="1"/>
    <xf numFmtId="44" fontId="0" fillId="0" borderId="0" xfId="1" applyFont="1" applyFill="1"/>
    <xf numFmtId="0" fontId="0" fillId="0" borderId="0" xfId="0" applyFill="1"/>
    <xf numFmtId="0" fontId="0" fillId="0" borderId="0" xfId="0" applyFont="1"/>
    <xf numFmtId="0" fontId="2" fillId="0" borderId="0" xfId="0" applyFont="1" applyFill="1"/>
    <xf numFmtId="44" fontId="2" fillId="0" borderId="3" xfId="1" applyFont="1" applyBorder="1"/>
    <xf numFmtId="44" fontId="2" fillId="0" borderId="1" xfId="1" applyFont="1" applyBorder="1"/>
    <xf numFmtId="44" fontId="1" fillId="0" borderId="3" xfId="1" applyFont="1" applyBorder="1"/>
    <xf numFmtId="0" fontId="5" fillId="0" borderId="0" xfId="0" applyFont="1"/>
    <xf numFmtId="0" fontId="0" fillId="0" borderId="0" xfId="0" applyAlignment="1">
      <alignment horizontal="center" wrapText="1"/>
    </xf>
    <xf numFmtId="0" fontId="0" fillId="3" borderId="0" xfId="0" applyFill="1"/>
    <xf numFmtId="0" fontId="0" fillId="0" borderId="0" xfId="0" applyFont="1" applyBorder="1" applyAlignment="1">
      <alignment vertical="top" wrapText="1"/>
    </xf>
    <xf numFmtId="0" fontId="0" fillId="2" borderId="8" xfId="0" applyFill="1" applyBorder="1" applyAlignment="1">
      <alignment horizontal="center" wrapText="1"/>
    </xf>
    <xf numFmtId="0" fontId="0" fillId="2" borderId="0" xfId="0" applyFill="1" applyBorder="1" applyAlignment="1">
      <alignment horizontal="center" wrapText="1"/>
    </xf>
    <xf numFmtId="0" fontId="0" fillId="2" borderId="3" xfId="0" applyFill="1" applyBorder="1" applyAlignment="1">
      <alignment horizontal="center" wrapText="1"/>
    </xf>
    <xf numFmtId="0" fontId="2" fillId="0" borderId="0" xfId="0" applyFont="1" applyBorder="1" applyAlignment="1">
      <alignment horizontal="center" wrapText="1"/>
    </xf>
    <xf numFmtId="0" fontId="2" fillId="0" borderId="0" xfId="0" applyFont="1" applyAlignment="1">
      <alignment horizontal="center" wrapText="1"/>
    </xf>
    <xf numFmtId="9" fontId="0" fillId="0" borderId="0" xfId="0" applyNumberFormat="1" applyAlignment="1">
      <alignment horizontal="center"/>
    </xf>
    <xf numFmtId="0" fontId="0" fillId="2" borderId="2" xfId="0" applyFill="1" applyBorder="1" applyAlignment="1">
      <alignment vertical="top"/>
    </xf>
    <xf numFmtId="0" fontId="0" fillId="2" borderId="2" xfId="0" applyFill="1" applyBorder="1" applyAlignment="1">
      <alignment horizontal="center" vertical="top" wrapText="1"/>
    </xf>
    <xf numFmtId="49" fontId="0" fillId="0" borderId="0" xfId="0" applyNumberFormat="1" applyFont="1" applyFill="1" applyBorder="1"/>
    <xf numFmtId="0" fontId="0" fillId="0" borderId="1" xfId="0" applyBorder="1" applyAlignment="1">
      <alignment horizontal="right"/>
    </xf>
    <xf numFmtId="164" fontId="0" fillId="0" borderId="3" xfId="0" applyNumberFormat="1" applyBorder="1"/>
    <xf numFmtId="164" fontId="0" fillId="0" borderId="3" xfId="0" applyNumberFormat="1" applyFill="1" applyBorder="1"/>
    <xf numFmtId="0" fontId="0" fillId="0" borderId="3" xfId="0" applyBorder="1" applyAlignment="1">
      <alignment horizontal="right"/>
    </xf>
    <xf numFmtId="44" fontId="0" fillId="0" borderId="0" xfId="1" applyFont="1" applyFill="1" applyBorder="1"/>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44" fontId="0" fillId="0" borderId="7" xfId="1" applyFont="1" applyFill="1" applyBorder="1"/>
    <xf numFmtId="0" fontId="0" fillId="0" borderId="0" xfId="0" applyFill="1" applyBorder="1" applyAlignment="1">
      <alignment horizontal="center" wrapText="1"/>
    </xf>
    <xf numFmtId="0" fontId="0" fillId="0" borderId="0" xfId="0" applyFill="1" applyBorder="1" applyAlignment="1">
      <alignment horizontal="center" vertical="top" wrapText="1"/>
    </xf>
    <xf numFmtId="44" fontId="1" fillId="0" borderId="0" xfId="1" applyFont="1" applyFill="1" applyBorder="1"/>
    <xf numFmtId="44" fontId="2" fillId="0" borderId="0" xfId="1" applyFont="1" applyFill="1" applyBorder="1"/>
    <xf numFmtId="44" fontId="0" fillId="0" borderId="7" xfId="1" applyFont="1" applyBorder="1"/>
    <xf numFmtId="0" fontId="4" fillId="0" borderId="0" xfId="0" applyFont="1" applyBorder="1" applyAlignment="1">
      <alignment vertical="top"/>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5" fillId="0" borderId="0" xfId="0" applyFont="1" applyAlignment="1">
      <alignment horizontal="left" wrapText="1"/>
    </xf>
    <xf numFmtId="0" fontId="0" fillId="0" borderId="10" xfId="0" applyBorder="1"/>
    <xf numFmtId="0" fontId="5" fillId="0" borderId="8" xfId="0" applyFont="1" applyBorder="1"/>
    <xf numFmtId="0" fontId="5" fillId="0" borderId="11" xfId="0" applyFont="1" applyBorder="1" applyAlignment="1">
      <alignment horizontal="center"/>
    </xf>
    <xf numFmtId="0" fontId="0" fillId="0" borderId="9" xfId="0" applyBorder="1"/>
    <xf numFmtId="0" fontId="6" fillId="0" borderId="0" xfId="0" applyFont="1"/>
    <xf numFmtId="0" fontId="2" fillId="0" borderId="0" xfId="0" applyFont="1" applyBorder="1" applyAlignment="1">
      <alignment vertical="top" wrapText="1"/>
    </xf>
    <xf numFmtId="0" fontId="2" fillId="0" borderId="1" xfId="0" applyFont="1" applyBorder="1" applyAlignment="1">
      <alignment horizontal="center"/>
    </xf>
    <xf numFmtId="0" fontId="2" fillId="0" borderId="0" xfId="0" applyFont="1" applyBorder="1" applyAlignment="1">
      <alignment horizontal="center"/>
    </xf>
    <xf numFmtId="0" fontId="5" fillId="0" borderId="0" xfId="0" applyFont="1" applyBorder="1" applyAlignment="1"/>
    <xf numFmtId="0" fontId="2" fillId="0" borderId="1" xfId="0" applyFont="1" applyBorder="1" applyAlignment="1">
      <alignment horizontal="center" vertical="center"/>
    </xf>
    <xf numFmtId="0" fontId="0" fillId="2" borderId="4" xfId="0" applyFill="1" applyBorder="1"/>
    <xf numFmtId="0" fontId="0" fillId="2" borderId="15" xfId="0" applyFill="1" applyBorder="1" applyAlignment="1">
      <alignment horizontal="center" wrapText="1"/>
    </xf>
    <xf numFmtId="0" fontId="0" fillId="2" borderId="7"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xf numFmtId="0" fontId="0" fillId="2" borderId="14" xfId="0" applyFill="1" applyBorder="1"/>
    <xf numFmtId="0" fontId="0" fillId="2" borderId="12" xfId="0" applyFill="1" applyBorder="1"/>
    <xf numFmtId="0" fontId="0" fillId="2" borderId="1" xfId="0" applyFill="1" applyBorder="1" applyAlignment="1">
      <alignment vertical="top"/>
    </xf>
    <xf numFmtId="0" fontId="0" fillId="2" borderId="1" xfId="0" applyFill="1" applyBorder="1" applyAlignment="1">
      <alignment horizontal="center" wrapText="1"/>
    </xf>
    <xf numFmtId="44" fontId="0" fillId="3" borderId="0" xfId="1" applyFont="1" applyFill="1" applyBorder="1" applyProtection="1">
      <protection locked="0"/>
    </xf>
    <xf numFmtId="9" fontId="0" fillId="3" borderId="0" xfId="2" applyFont="1" applyFill="1" applyAlignment="1" applyProtection="1">
      <alignment horizontal="center"/>
      <protection locked="0"/>
    </xf>
    <xf numFmtId="44" fontId="0" fillId="3" borderId="0" xfId="1" applyFont="1" applyFill="1" applyProtection="1">
      <protection locked="0"/>
    </xf>
    <xf numFmtId="9" fontId="0" fillId="3" borderId="0" xfId="2" applyFont="1" applyFill="1" applyProtection="1">
      <protection locked="0"/>
    </xf>
    <xf numFmtId="44" fontId="0" fillId="3" borderId="7" xfId="0" applyNumberFormat="1" applyFill="1" applyBorder="1" applyProtection="1">
      <protection locked="0"/>
    </xf>
    <xf numFmtId="49" fontId="0" fillId="3" borderId="0" xfId="0" applyNumberFormat="1" applyFont="1" applyFill="1" applyBorder="1" applyProtection="1">
      <protection locked="0"/>
    </xf>
    <xf numFmtId="44" fontId="0" fillId="3" borderId="0" xfId="0" applyNumberFormat="1" applyFill="1" applyProtection="1">
      <protection locked="0"/>
    </xf>
    <xf numFmtId="0" fontId="0" fillId="2" borderId="1" xfId="0" applyFill="1" applyBorder="1" applyAlignment="1">
      <alignment horizontal="center"/>
    </xf>
    <xf numFmtId="0" fontId="5" fillId="0" borderId="16" xfId="0" applyFont="1" applyBorder="1"/>
    <xf numFmtId="0" fontId="0" fillId="0" borderId="17" xfId="0" applyBorder="1"/>
    <xf numFmtId="0" fontId="0" fillId="0" borderId="18" xfId="0" applyBorder="1"/>
    <xf numFmtId="0" fontId="0" fillId="0" borderId="19" xfId="0" applyBorder="1"/>
    <xf numFmtId="0" fontId="0" fillId="0" borderId="20" xfId="0" applyBorder="1"/>
    <xf numFmtId="0" fontId="2" fillId="0" borderId="19" xfId="0" applyFont="1" applyBorder="1"/>
    <xf numFmtId="44" fontId="2" fillId="0" borderId="7" xfId="0" applyNumberFormat="1" applyFont="1" applyBorder="1"/>
    <xf numFmtId="44" fontId="2" fillId="0" borderId="21" xfId="0" applyNumberFormat="1" applyFont="1" applyBorder="1"/>
    <xf numFmtId="0" fontId="2" fillId="0" borderId="0" xfId="0" applyFont="1" applyBorder="1" applyAlignment="1">
      <alignment horizontal="right"/>
    </xf>
    <xf numFmtId="0" fontId="2" fillId="0" borderId="0" xfId="0" applyFont="1" applyBorder="1"/>
    <xf numFmtId="44" fontId="2" fillId="0" borderId="0" xfId="0" applyNumberFormat="1" applyFont="1" applyBorder="1"/>
    <xf numFmtId="0" fontId="2" fillId="0" borderId="22" xfId="0" applyFont="1" applyBorder="1"/>
    <xf numFmtId="0" fontId="2" fillId="0" borderId="23" xfId="0" applyFont="1" applyBorder="1" applyAlignment="1">
      <alignment horizontal="right"/>
    </xf>
    <xf numFmtId="0" fontId="0" fillId="0" borderId="23" xfId="0" applyBorder="1"/>
    <xf numFmtId="0" fontId="2" fillId="0" borderId="19" xfId="0" applyFont="1" applyFill="1" applyBorder="1" applyAlignment="1">
      <alignment vertical="center" wrapText="1"/>
    </xf>
    <xf numFmtId="0" fontId="2" fillId="0" borderId="0" xfId="0" applyFont="1" applyFill="1" applyBorder="1" applyAlignment="1">
      <alignment horizontal="right" vertical="center"/>
    </xf>
    <xf numFmtId="44" fontId="7" fillId="0" borderId="0" xfId="0" applyNumberFormat="1" applyFont="1" applyFill="1" applyBorder="1" applyAlignment="1">
      <alignment vertical="center"/>
    </xf>
    <xf numFmtId="0" fontId="2" fillId="3" borderId="0" xfId="0" applyFont="1" applyFill="1" applyAlignment="1">
      <alignment horizontal="right"/>
    </xf>
    <xf numFmtId="44" fontId="2" fillId="3" borderId="0" xfId="1" applyFont="1" applyFill="1"/>
    <xf numFmtId="44" fontId="2" fillId="3" borderId="7" xfId="1" applyFont="1" applyFill="1" applyBorder="1"/>
    <xf numFmtId="0" fontId="2" fillId="0" borderId="0" xfId="0" applyFont="1" applyBorder="1" applyAlignment="1">
      <alignment vertical="top"/>
    </xf>
    <xf numFmtId="0" fontId="0" fillId="3" borderId="13" xfId="0" applyFill="1" applyBorder="1"/>
    <xf numFmtId="0" fontId="0" fillId="3" borderId="14" xfId="0" applyFill="1" applyBorder="1"/>
    <xf numFmtId="0" fontId="9" fillId="3" borderId="0" xfId="0" applyFont="1" applyFill="1" applyAlignment="1">
      <alignment vertical="top"/>
    </xf>
    <xf numFmtId="0" fontId="9" fillId="3" borderId="1" xfId="0" applyFont="1" applyFill="1" applyBorder="1" applyAlignment="1">
      <alignment vertical="center"/>
    </xf>
    <xf numFmtId="0" fontId="4" fillId="3" borderId="0" xfId="0" applyFont="1" applyFill="1" applyAlignment="1">
      <alignment horizontal="right"/>
    </xf>
    <xf numFmtId="9" fontId="2" fillId="3" borderId="0" xfId="2" applyFont="1" applyFill="1"/>
    <xf numFmtId="0" fontId="0" fillId="0" borderId="0" xfId="0" applyFont="1" applyAlignment="1">
      <alignment horizontal="center" wrapText="1"/>
    </xf>
    <xf numFmtId="0" fontId="0" fillId="0" borderId="0" xfId="0" applyFont="1" applyBorder="1" applyAlignment="1">
      <alignment horizontal="center" wrapText="1"/>
    </xf>
    <xf numFmtId="0" fontId="2" fillId="3" borderId="0" xfId="0" applyFont="1" applyFill="1" applyAlignment="1">
      <alignment horizontal="center"/>
    </xf>
    <xf numFmtId="0" fontId="9" fillId="0" borderId="0" xfId="0" applyFont="1"/>
    <xf numFmtId="0" fontId="10" fillId="0" borderId="0" xfId="0" applyFont="1" applyAlignment="1">
      <alignment horizontal="left" vertical="top"/>
    </xf>
    <xf numFmtId="0" fontId="5" fillId="0" borderId="0" xfId="0" applyFont="1" applyAlignment="1">
      <alignment horizontal="left" vertical="center" indent="2"/>
    </xf>
    <xf numFmtId="0" fontId="12" fillId="0" borderId="0" xfId="0" applyFont="1" applyAlignment="1">
      <alignment horizontal="left" vertical="center" indent="5"/>
    </xf>
    <xf numFmtId="0" fontId="16" fillId="0" borderId="0" xfId="0" applyFont="1" applyAlignment="1">
      <alignment horizontal="left" vertical="center" indent="2"/>
    </xf>
    <xf numFmtId="0" fontId="16" fillId="0" borderId="0" xfId="0" applyFont="1" applyAlignment="1">
      <alignment horizontal="left" vertical="center" indent="5"/>
    </xf>
    <xf numFmtId="0" fontId="17" fillId="0" borderId="0" xfId="0" applyFont="1" applyAlignment="1">
      <alignment horizontal="left" vertical="center" indent="2"/>
    </xf>
    <xf numFmtId="0" fontId="17" fillId="0" borderId="0" xfId="0" applyFont="1" applyAlignment="1">
      <alignment horizontal="left" vertical="center" indent="5"/>
    </xf>
    <xf numFmtId="0" fontId="15" fillId="0" borderId="0" xfId="0" applyFont="1" applyAlignment="1">
      <alignment horizontal="left" vertical="center" wrapText="1" indent="5"/>
    </xf>
    <xf numFmtId="0" fontId="18" fillId="0" borderId="0" xfId="0" applyFont="1"/>
    <xf numFmtId="9" fontId="0" fillId="8" borderId="0" xfId="2" applyFont="1" applyFill="1" applyAlignment="1" applyProtection="1">
      <alignment horizontal="center"/>
      <protection locked="0"/>
    </xf>
    <xf numFmtId="9" fontId="0" fillId="8" borderId="3" xfId="2" applyFont="1" applyFill="1" applyBorder="1" applyProtection="1">
      <protection locked="0"/>
    </xf>
    <xf numFmtId="0" fontId="7" fillId="8" borderId="0" xfId="0" applyFont="1" applyFill="1"/>
    <xf numFmtId="0" fontId="6" fillId="8" borderId="0" xfId="0" applyFont="1" applyFill="1"/>
    <xf numFmtId="0" fontId="7" fillId="3" borderId="0" xfId="0" applyFont="1" applyFill="1"/>
    <xf numFmtId="0" fontId="6" fillId="3" borderId="0" xfId="0" applyFont="1" applyFill="1"/>
    <xf numFmtId="0" fontId="9" fillId="0" borderId="0" xfId="0" applyFont="1" applyAlignment="1">
      <alignment vertical="top"/>
    </xf>
    <xf numFmtId="0" fontId="9" fillId="0" borderId="0" xfId="0" applyFont="1" applyBorder="1" applyAlignment="1">
      <alignment vertical="center"/>
    </xf>
    <xf numFmtId="0" fontId="9" fillId="0" borderId="0" xfId="0" applyFont="1" applyBorder="1" applyAlignment="1">
      <alignment vertical="top"/>
    </xf>
    <xf numFmtId="0" fontId="20" fillId="0" borderId="0" xfId="0" applyFont="1"/>
    <xf numFmtId="0" fontId="9" fillId="0" borderId="0" xfId="0" applyFont="1" applyProtection="1">
      <protection locked="0"/>
    </xf>
    <xf numFmtId="0" fontId="0" fillId="0" borderId="0" xfId="0" applyProtection="1">
      <protection locked="0"/>
    </xf>
    <xf numFmtId="0" fontId="9" fillId="3" borderId="0" xfId="0" applyFont="1" applyFill="1" applyAlignment="1" applyProtection="1">
      <alignment vertical="top"/>
      <protection locked="0"/>
    </xf>
    <xf numFmtId="0" fontId="0" fillId="3" borderId="0" xfId="0" applyFill="1" applyProtection="1">
      <protection locked="0"/>
    </xf>
    <xf numFmtId="0" fontId="9" fillId="3" borderId="1" xfId="0" applyFont="1" applyFill="1" applyBorder="1" applyAlignment="1" applyProtection="1">
      <alignment vertical="center"/>
      <protection locked="0"/>
    </xf>
    <xf numFmtId="0" fontId="0" fillId="3" borderId="13" xfId="0" applyFill="1" applyBorder="1" applyProtection="1">
      <protection locked="0"/>
    </xf>
    <xf numFmtId="0" fontId="0" fillId="3" borderId="14" xfId="0" applyFill="1" applyBorder="1" applyProtection="1">
      <protection locked="0"/>
    </xf>
    <xf numFmtId="0" fontId="2" fillId="3" borderId="0" xfId="0" applyFont="1" applyFill="1" applyProtection="1">
      <protection locked="0"/>
    </xf>
    <xf numFmtId="0" fontId="2" fillId="0" borderId="0" xfId="0" applyFont="1" applyProtection="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6" fillId="3" borderId="0" xfId="0" applyFont="1" applyFill="1" applyProtection="1">
      <protection locked="0"/>
    </xf>
    <xf numFmtId="9" fontId="0" fillId="0" borderId="0" xfId="2" applyFont="1" applyFill="1" applyProtection="1">
      <protection locked="0"/>
    </xf>
    <xf numFmtId="0" fontId="0" fillId="0" borderId="0" xfId="0" applyBorder="1" applyProtection="1">
      <protection locked="0"/>
    </xf>
    <xf numFmtId="0" fontId="7" fillId="8" borderId="0" xfId="0" applyFont="1" applyFill="1" applyProtection="1">
      <protection locked="0"/>
    </xf>
    <xf numFmtId="0" fontId="6" fillId="8" borderId="0" xfId="0" applyFont="1" applyFill="1" applyProtection="1">
      <protection locked="0"/>
    </xf>
    <xf numFmtId="0" fontId="2" fillId="0" borderId="0" xfId="0" applyFont="1" applyProtection="1"/>
    <xf numFmtId="0" fontId="0" fillId="0" borderId="0" xfId="0" applyProtection="1"/>
    <xf numFmtId="0" fontId="3" fillId="0" borderId="0" xfId="0" applyFont="1" applyProtection="1"/>
    <xf numFmtId="0" fontId="3" fillId="0" borderId="0" xfId="0" applyFont="1" applyBorder="1" applyProtection="1"/>
    <xf numFmtId="0" fontId="2" fillId="0" borderId="0" xfId="0" applyFont="1" applyFill="1" applyBorder="1" applyProtection="1"/>
    <xf numFmtId="0" fontId="0" fillId="0" borderId="0" xfId="0" applyFill="1" applyBorder="1" applyProtection="1"/>
    <xf numFmtId="44" fontId="0" fillId="0" borderId="0" xfId="1" applyFont="1" applyProtection="1"/>
    <xf numFmtId="44" fontId="0" fillId="0" borderId="7" xfId="0" applyNumberFormat="1" applyBorder="1" applyProtection="1"/>
    <xf numFmtId="44" fontId="0" fillId="0" borderId="0" xfId="0" applyNumberFormat="1" applyProtection="1"/>
    <xf numFmtId="0" fontId="0" fillId="2" borderId="1" xfId="0" applyFill="1" applyBorder="1" applyProtection="1"/>
    <xf numFmtId="0" fontId="0" fillId="2" borderId="1" xfId="0" applyFill="1" applyBorder="1" applyAlignment="1" applyProtection="1">
      <alignment horizontal="center" wrapText="1"/>
    </xf>
    <xf numFmtId="0" fontId="0" fillId="0" borderId="3" xfId="0" applyFill="1" applyBorder="1" applyProtection="1"/>
    <xf numFmtId="44" fontId="0" fillId="0" borderId="3" xfId="1" applyFont="1" applyFill="1" applyBorder="1" applyAlignment="1" applyProtection="1">
      <alignment horizontal="center" wrapText="1"/>
    </xf>
    <xf numFmtId="0" fontId="0" fillId="0" borderId="5" xfId="0" applyBorder="1" applyProtection="1"/>
    <xf numFmtId="0" fontId="0" fillId="0" borderId="4" xfId="0" applyFill="1" applyBorder="1" applyProtection="1"/>
    <xf numFmtId="44" fontId="0" fillId="0" borderId="4" xfId="1" applyFont="1" applyFill="1" applyBorder="1" applyAlignment="1" applyProtection="1">
      <alignment horizontal="center" wrapText="1"/>
    </xf>
    <xf numFmtId="0" fontId="0" fillId="0" borderId="1" xfId="0" applyBorder="1" applyAlignment="1" applyProtection="1">
      <alignment horizontal="right"/>
    </xf>
    <xf numFmtId="44" fontId="0" fillId="0" borderId="1" xfId="1" applyFont="1" applyFill="1" applyBorder="1" applyProtection="1"/>
    <xf numFmtId="0" fontId="0" fillId="0" borderId="6" xfId="0" applyBorder="1" applyProtection="1"/>
    <xf numFmtId="0" fontId="0" fillId="0" borderId="3" xfId="0" applyBorder="1" applyProtection="1"/>
    <xf numFmtId="9" fontId="0" fillId="0" borderId="3" xfId="2" applyFont="1" applyFill="1" applyBorder="1" applyProtection="1"/>
    <xf numFmtId="44" fontId="0" fillId="0" borderId="3" xfId="1" applyFont="1" applyFill="1" applyBorder="1" applyProtection="1"/>
    <xf numFmtId="44" fontId="0" fillId="0" borderId="3" xfId="1" applyFont="1" applyBorder="1" applyProtection="1"/>
    <xf numFmtId="0" fontId="0" fillId="0" borderId="4" xfId="0" applyBorder="1" applyProtection="1"/>
    <xf numFmtId="44" fontId="0" fillId="0" borderId="4" xfId="1" applyFont="1" applyFill="1" applyBorder="1" applyProtection="1"/>
    <xf numFmtId="44" fontId="0" fillId="0" borderId="4" xfId="1" applyFont="1" applyBorder="1" applyProtection="1"/>
    <xf numFmtId="0" fontId="0" fillId="0" borderId="3" xfId="0" applyBorder="1" applyAlignment="1" applyProtection="1">
      <alignment horizontal="right"/>
    </xf>
    <xf numFmtId="44" fontId="2" fillId="0" borderId="3" xfId="1" applyFont="1" applyBorder="1" applyProtection="1"/>
    <xf numFmtId="44" fontId="0" fillId="0" borderId="1" xfId="1" applyFont="1" applyBorder="1" applyProtection="1"/>
    <xf numFmtId="0" fontId="0" fillId="2" borderId="1" xfId="0" applyFill="1" applyBorder="1" applyAlignment="1" applyProtection="1">
      <alignment horizontal="center"/>
    </xf>
    <xf numFmtId="44" fontId="0" fillId="0" borderId="1" xfId="0" applyNumberFormat="1" applyBorder="1" applyProtection="1"/>
    <xf numFmtId="44" fontId="2" fillId="0" borderId="1" xfId="1" applyFont="1" applyBorder="1" applyProtection="1"/>
    <xf numFmtId="0" fontId="5" fillId="0" borderId="16" xfId="0" applyFont="1"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0" xfId="0" applyBorder="1" applyProtection="1"/>
    <xf numFmtId="0" fontId="0" fillId="0" borderId="20" xfId="0" applyBorder="1" applyProtection="1"/>
    <xf numFmtId="0" fontId="2" fillId="0" borderId="19" xfId="0" applyFont="1" applyBorder="1" applyProtection="1"/>
    <xf numFmtId="0" fontId="2" fillId="0" borderId="0" xfId="0" applyFont="1" applyBorder="1" applyAlignment="1" applyProtection="1">
      <alignment horizontal="right"/>
    </xf>
    <xf numFmtId="0" fontId="2" fillId="0" borderId="0" xfId="0" applyFont="1" applyBorder="1" applyProtection="1"/>
    <xf numFmtId="0" fontId="5" fillId="0" borderId="0" xfId="0" applyFont="1" applyAlignment="1">
      <alignment horizontal="left" vertical="top" wrapText="1"/>
    </xf>
    <xf numFmtId="0" fontId="2" fillId="0" borderId="0" xfId="0" applyFont="1" applyAlignment="1">
      <alignment horizontal="left" vertical="center" wrapText="1"/>
    </xf>
    <xf numFmtId="0" fontId="19" fillId="0" borderId="0" xfId="0" applyFont="1" applyAlignment="1">
      <alignment horizontal="center"/>
    </xf>
    <xf numFmtId="0" fontId="2" fillId="0" borderId="22" xfId="0" applyFont="1" applyBorder="1" applyAlignment="1">
      <alignment horizontal="right" wrapText="1"/>
    </xf>
    <xf numFmtId="0" fontId="2" fillId="0" borderId="23" xfId="0" applyFont="1" applyBorder="1" applyAlignment="1">
      <alignment horizontal="right" wrapText="1"/>
    </xf>
    <xf numFmtId="0" fontId="8" fillId="0" borderId="23" xfId="0" applyFont="1" applyBorder="1" applyAlignment="1">
      <alignment horizontal="left" wrapText="1"/>
    </xf>
    <xf numFmtId="0" fontId="8" fillId="0" borderId="24" xfId="0" applyFont="1" applyBorder="1" applyAlignment="1">
      <alignment horizontal="left" wrapText="1"/>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0" fillId="7" borderId="1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0" fillId="7" borderId="12" xfId="0" applyFill="1" applyBorder="1" applyAlignment="1" applyProtection="1">
      <alignment horizontal="left" wrapText="1"/>
      <protection locked="0"/>
    </xf>
    <xf numFmtId="0" fontId="0" fillId="7" borderId="13" xfId="0" applyFill="1" applyBorder="1" applyAlignment="1" applyProtection="1">
      <alignment horizontal="left" wrapText="1"/>
      <protection locked="0"/>
    </xf>
    <xf numFmtId="0" fontId="0" fillId="7" borderId="14" xfId="0" applyFill="1" applyBorder="1" applyAlignment="1" applyProtection="1">
      <alignment horizontal="left" wrapText="1"/>
      <protection locked="0"/>
    </xf>
    <xf numFmtId="0" fontId="2" fillId="0" borderId="19"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8" fillId="0" borderId="0" xfId="0" applyFont="1" applyFill="1" applyBorder="1" applyAlignment="1">
      <alignment horizontal="left" wrapText="1"/>
    </xf>
    <xf numFmtId="0" fontId="8" fillId="0" borderId="20" xfId="0" applyFont="1" applyFill="1" applyBorder="1" applyAlignment="1">
      <alignment horizontal="left"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6" fillId="3" borderId="0" xfId="0" applyFont="1" applyFill="1" applyAlignment="1">
      <alignment horizontal="left" vertical="center" wrapText="1"/>
    </xf>
    <xf numFmtId="0" fontId="5" fillId="0" borderId="0" xfId="0" applyFont="1" applyAlignment="1">
      <alignment horizontal="center"/>
    </xf>
    <xf numFmtId="0" fontId="0" fillId="7" borderId="12" xfId="0" applyFill="1" applyBorder="1" applyAlignment="1" applyProtection="1">
      <alignment horizontal="left"/>
      <protection locked="0"/>
    </xf>
    <xf numFmtId="0" fontId="0" fillId="7" borderId="13" xfId="0" applyFill="1" applyBorder="1" applyAlignment="1" applyProtection="1">
      <alignment horizontal="left"/>
      <protection locked="0"/>
    </xf>
    <xf numFmtId="0" fontId="0" fillId="7" borderId="14" xfId="0" applyFill="1" applyBorder="1" applyAlignment="1" applyProtection="1">
      <alignment horizontal="left"/>
      <protection locked="0"/>
    </xf>
    <xf numFmtId="0" fontId="19" fillId="0" borderId="0" xfId="0" applyFont="1" applyAlignment="1" applyProtection="1">
      <alignment horizontal="center"/>
      <protection locked="0"/>
    </xf>
    <xf numFmtId="0" fontId="2" fillId="0" borderId="22" xfId="0" applyFont="1" applyBorder="1" applyAlignment="1" applyProtection="1">
      <alignment horizontal="right" wrapText="1"/>
    </xf>
    <xf numFmtId="0" fontId="2" fillId="0" borderId="23" xfId="0" applyFont="1" applyBorder="1" applyAlignment="1" applyProtection="1">
      <alignment horizontal="right" wrapText="1"/>
    </xf>
    <xf numFmtId="0" fontId="8" fillId="0" borderId="23" xfId="0" applyFont="1" applyBorder="1" applyAlignment="1" applyProtection="1">
      <alignment horizontal="left" wrapText="1"/>
    </xf>
    <xf numFmtId="0" fontId="8" fillId="0" borderId="24" xfId="0" applyFont="1" applyBorder="1" applyAlignment="1" applyProtection="1">
      <alignment horizontal="left" wrapText="1"/>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2" fillId="0" borderId="19"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8" fillId="0" borderId="0" xfId="0" applyFont="1" applyFill="1" applyBorder="1" applyAlignment="1" applyProtection="1">
      <alignment horizontal="left" wrapText="1"/>
    </xf>
    <xf numFmtId="0" fontId="8" fillId="0" borderId="20" xfId="0" applyFont="1" applyFill="1" applyBorder="1" applyAlignment="1" applyProtection="1">
      <alignment horizontal="left" wrapText="1"/>
    </xf>
    <xf numFmtId="0" fontId="2" fillId="3" borderId="0" xfId="0" applyFont="1" applyFill="1" applyAlignment="1">
      <alignment horizontal="left" wrapText="1"/>
    </xf>
    <xf numFmtId="0" fontId="2" fillId="3" borderId="0" xfId="0" applyFont="1" applyFill="1" applyAlignment="1">
      <alignment horizontal="left" vertical="top" wrapText="1"/>
    </xf>
    <xf numFmtId="0" fontId="9" fillId="3" borderId="12"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14" xfId="0" applyFont="1" applyFill="1" applyBorder="1" applyAlignment="1">
      <alignment horizontal="left" vertical="top" wrapText="1"/>
    </xf>
    <xf numFmtId="0" fontId="2" fillId="0" borderId="0"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742950</xdr:colOff>
          <xdr:row>6</xdr:row>
          <xdr:rowOff>85725</xdr:rowOff>
        </xdr:from>
        <xdr:to>
          <xdr:col>0</xdr:col>
          <xdr:colOff>6838950</xdr:colOff>
          <xdr:row>31</xdr:row>
          <xdr:rowOff>38100</xdr:rowOff>
        </xdr:to>
        <xdr:sp macro="" textlink="">
          <xdr:nvSpPr>
            <xdr:cNvPr id="12309" name="Object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53340</xdr:colOff>
      <xdr:row>33</xdr:row>
      <xdr:rowOff>38100</xdr:rowOff>
    </xdr:from>
    <xdr:to>
      <xdr:col>6</xdr:col>
      <xdr:colOff>274320</xdr:colOff>
      <xdr:row>33</xdr:row>
      <xdr:rowOff>167640</xdr:rowOff>
    </xdr:to>
    <xdr:sp macro="" textlink="">
      <xdr:nvSpPr>
        <xdr:cNvPr id="2" name="Left Arrow 1">
          <a:extLst>
            <a:ext uri="{FF2B5EF4-FFF2-40B4-BE49-F238E27FC236}">
              <a16:creationId xmlns:a16="http://schemas.microsoft.com/office/drawing/2014/main" id="{00000000-0008-0000-0A00-000002000000}"/>
            </a:ext>
          </a:extLst>
        </xdr:cNvPr>
        <xdr:cNvSpPr/>
      </xdr:nvSpPr>
      <xdr:spPr>
        <a:xfrm>
          <a:off x="7616190" y="240030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45720</xdr:colOff>
      <xdr:row>34</xdr:row>
      <xdr:rowOff>53340</xdr:rowOff>
    </xdr:from>
    <xdr:to>
      <xdr:col>6</xdr:col>
      <xdr:colOff>312420</xdr:colOff>
      <xdr:row>42</xdr:row>
      <xdr:rowOff>0</xdr:rowOff>
    </xdr:to>
    <xdr:sp macro="" textlink="">
      <xdr:nvSpPr>
        <xdr:cNvPr id="3" name="Chevron 3">
          <a:extLst>
            <a:ext uri="{FF2B5EF4-FFF2-40B4-BE49-F238E27FC236}">
              <a16:creationId xmlns:a16="http://schemas.microsoft.com/office/drawing/2014/main" id="{00000000-0008-0000-0A00-000003000000}"/>
            </a:ext>
          </a:extLst>
        </xdr:cNvPr>
        <xdr:cNvSpPr/>
      </xdr:nvSpPr>
      <xdr:spPr>
        <a:xfrm>
          <a:off x="7608570" y="2606040"/>
          <a:ext cx="266700" cy="1470660"/>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95250</xdr:colOff>
      <xdr:row>46</xdr:row>
      <xdr:rowOff>38100</xdr:rowOff>
    </xdr:from>
    <xdr:to>
      <xdr:col>6</xdr:col>
      <xdr:colOff>316230</xdr:colOff>
      <xdr:row>46</xdr:row>
      <xdr:rowOff>167640</xdr:rowOff>
    </xdr:to>
    <xdr:sp macro="" textlink="">
      <xdr:nvSpPr>
        <xdr:cNvPr id="4" name="Left Arrow 1">
          <a:extLst>
            <a:ext uri="{FF2B5EF4-FFF2-40B4-BE49-F238E27FC236}">
              <a16:creationId xmlns:a16="http://schemas.microsoft.com/office/drawing/2014/main" id="{00000000-0008-0000-0A00-000004000000}"/>
            </a:ext>
          </a:extLst>
        </xdr:cNvPr>
        <xdr:cNvSpPr/>
      </xdr:nvSpPr>
      <xdr:spPr>
        <a:xfrm>
          <a:off x="7658100" y="1026795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53340</xdr:colOff>
      <xdr:row>33</xdr:row>
      <xdr:rowOff>38100</xdr:rowOff>
    </xdr:from>
    <xdr:to>
      <xdr:col>6</xdr:col>
      <xdr:colOff>274320</xdr:colOff>
      <xdr:row>33</xdr:row>
      <xdr:rowOff>167640</xdr:rowOff>
    </xdr:to>
    <xdr:sp macro="" textlink="">
      <xdr:nvSpPr>
        <xdr:cNvPr id="2" name="Left Arrow 1">
          <a:extLst>
            <a:ext uri="{FF2B5EF4-FFF2-40B4-BE49-F238E27FC236}">
              <a16:creationId xmlns:a16="http://schemas.microsoft.com/office/drawing/2014/main" id="{00000000-0008-0000-0B00-000002000000}"/>
            </a:ext>
          </a:extLst>
        </xdr:cNvPr>
        <xdr:cNvSpPr/>
      </xdr:nvSpPr>
      <xdr:spPr>
        <a:xfrm>
          <a:off x="7616190" y="756285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45720</xdr:colOff>
      <xdr:row>34</xdr:row>
      <xdr:rowOff>53340</xdr:rowOff>
    </xdr:from>
    <xdr:to>
      <xdr:col>6</xdr:col>
      <xdr:colOff>312420</xdr:colOff>
      <xdr:row>42</xdr:row>
      <xdr:rowOff>0</xdr:rowOff>
    </xdr:to>
    <xdr:sp macro="" textlink="">
      <xdr:nvSpPr>
        <xdr:cNvPr id="3" name="Chevron 3">
          <a:extLst>
            <a:ext uri="{FF2B5EF4-FFF2-40B4-BE49-F238E27FC236}">
              <a16:creationId xmlns:a16="http://schemas.microsoft.com/office/drawing/2014/main" id="{00000000-0008-0000-0B00-000003000000}"/>
            </a:ext>
          </a:extLst>
        </xdr:cNvPr>
        <xdr:cNvSpPr/>
      </xdr:nvSpPr>
      <xdr:spPr>
        <a:xfrm>
          <a:off x="7608570" y="7768590"/>
          <a:ext cx="266700" cy="1470660"/>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53340</xdr:colOff>
      <xdr:row>30</xdr:row>
      <xdr:rowOff>38100</xdr:rowOff>
    </xdr:from>
    <xdr:to>
      <xdr:col>6</xdr:col>
      <xdr:colOff>274320</xdr:colOff>
      <xdr:row>30</xdr:row>
      <xdr:rowOff>167640</xdr:rowOff>
    </xdr:to>
    <xdr:sp macro="" textlink="">
      <xdr:nvSpPr>
        <xdr:cNvPr id="2" name="Left Arrow 2">
          <a:extLst>
            <a:ext uri="{FF2B5EF4-FFF2-40B4-BE49-F238E27FC236}">
              <a16:creationId xmlns:a16="http://schemas.microsoft.com/office/drawing/2014/main" id="{00000000-0008-0000-0C00-000002000000}"/>
            </a:ext>
          </a:extLst>
        </xdr:cNvPr>
        <xdr:cNvSpPr/>
      </xdr:nvSpPr>
      <xdr:spPr>
        <a:xfrm>
          <a:off x="7597140" y="238125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xdr:colOff>
      <xdr:row>31</xdr:row>
      <xdr:rowOff>30480</xdr:rowOff>
    </xdr:from>
    <xdr:to>
      <xdr:col>6</xdr:col>
      <xdr:colOff>304800</xdr:colOff>
      <xdr:row>38</xdr:row>
      <xdr:rowOff>160020</xdr:rowOff>
    </xdr:to>
    <xdr:sp macro="" textlink="">
      <xdr:nvSpPr>
        <xdr:cNvPr id="3" name="Chevron 3">
          <a:extLst>
            <a:ext uri="{FF2B5EF4-FFF2-40B4-BE49-F238E27FC236}">
              <a16:creationId xmlns:a16="http://schemas.microsoft.com/office/drawing/2014/main" id="{00000000-0008-0000-0C00-000003000000}"/>
            </a:ext>
          </a:extLst>
        </xdr:cNvPr>
        <xdr:cNvSpPr/>
      </xdr:nvSpPr>
      <xdr:spPr>
        <a:xfrm>
          <a:off x="7581900" y="2564130"/>
          <a:ext cx="266700" cy="1463040"/>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76200</xdr:colOff>
      <xdr:row>43</xdr:row>
      <xdr:rowOff>47625</xdr:rowOff>
    </xdr:from>
    <xdr:to>
      <xdr:col>6</xdr:col>
      <xdr:colOff>297180</xdr:colOff>
      <xdr:row>43</xdr:row>
      <xdr:rowOff>177165</xdr:rowOff>
    </xdr:to>
    <xdr:sp macro="" textlink="">
      <xdr:nvSpPr>
        <xdr:cNvPr id="4" name="Left Arrow 2">
          <a:extLst>
            <a:ext uri="{FF2B5EF4-FFF2-40B4-BE49-F238E27FC236}">
              <a16:creationId xmlns:a16="http://schemas.microsoft.com/office/drawing/2014/main" id="{00000000-0008-0000-0C00-000004000000}"/>
            </a:ext>
          </a:extLst>
        </xdr:cNvPr>
        <xdr:cNvSpPr/>
      </xdr:nvSpPr>
      <xdr:spPr>
        <a:xfrm>
          <a:off x="7620000" y="967740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53340</xdr:colOff>
      <xdr:row>30</xdr:row>
      <xdr:rowOff>38100</xdr:rowOff>
    </xdr:from>
    <xdr:to>
      <xdr:col>6</xdr:col>
      <xdr:colOff>274320</xdr:colOff>
      <xdr:row>30</xdr:row>
      <xdr:rowOff>167640</xdr:rowOff>
    </xdr:to>
    <xdr:sp macro="" textlink="">
      <xdr:nvSpPr>
        <xdr:cNvPr id="2" name="Left Arrow 2">
          <a:extLst>
            <a:ext uri="{FF2B5EF4-FFF2-40B4-BE49-F238E27FC236}">
              <a16:creationId xmlns:a16="http://schemas.microsoft.com/office/drawing/2014/main" id="{00000000-0008-0000-0D00-000002000000}"/>
            </a:ext>
          </a:extLst>
        </xdr:cNvPr>
        <xdr:cNvSpPr/>
      </xdr:nvSpPr>
      <xdr:spPr>
        <a:xfrm>
          <a:off x="7597140" y="696277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xdr:colOff>
      <xdr:row>31</xdr:row>
      <xdr:rowOff>30480</xdr:rowOff>
    </xdr:from>
    <xdr:to>
      <xdr:col>6</xdr:col>
      <xdr:colOff>304800</xdr:colOff>
      <xdr:row>38</xdr:row>
      <xdr:rowOff>160020</xdr:rowOff>
    </xdr:to>
    <xdr:sp macro="" textlink="">
      <xdr:nvSpPr>
        <xdr:cNvPr id="3" name="Chevron 3">
          <a:extLst>
            <a:ext uri="{FF2B5EF4-FFF2-40B4-BE49-F238E27FC236}">
              <a16:creationId xmlns:a16="http://schemas.microsoft.com/office/drawing/2014/main" id="{00000000-0008-0000-0D00-000003000000}"/>
            </a:ext>
          </a:extLst>
        </xdr:cNvPr>
        <xdr:cNvSpPr/>
      </xdr:nvSpPr>
      <xdr:spPr>
        <a:xfrm>
          <a:off x="7581900" y="7145655"/>
          <a:ext cx="266700" cy="1463040"/>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76200</xdr:colOff>
      <xdr:row>43</xdr:row>
      <xdr:rowOff>38100</xdr:rowOff>
    </xdr:from>
    <xdr:to>
      <xdr:col>6</xdr:col>
      <xdr:colOff>297180</xdr:colOff>
      <xdr:row>43</xdr:row>
      <xdr:rowOff>167640</xdr:rowOff>
    </xdr:to>
    <xdr:sp macro="" textlink="">
      <xdr:nvSpPr>
        <xdr:cNvPr id="4" name="Left Arrow 2">
          <a:extLst>
            <a:ext uri="{FF2B5EF4-FFF2-40B4-BE49-F238E27FC236}">
              <a16:creationId xmlns:a16="http://schemas.microsoft.com/office/drawing/2014/main" id="{00000000-0008-0000-0D00-000004000000}"/>
            </a:ext>
          </a:extLst>
        </xdr:cNvPr>
        <xdr:cNvSpPr/>
      </xdr:nvSpPr>
      <xdr:spPr>
        <a:xfrm>
          <a:off x="7620000" y="985837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289560</xdr:colOff>
      <xdr:row>10</xdr:row>
      <xdr:rowOff>30480</xdr:rowOff>
    </xdr:from>
    <xdr:to>
      <xdr:col>5</xdr:col>
      <xdr:colOff>510540</xdr:colOff>
      <xdr:row>10</xdr:row>
      <xdr:rowOff>160020</xdr:rowOff>
    </xdr:to>
    <xdr:sp macro="" textlink="">
      <xdr:nvSpPr>
        <xdr:cNvPr id="2" name="Left Arrow 1">
          <a:extLst>
            <a:ext uri="{FF2B5EF4-FFF2-40B4-BE49-F238E27FC236}">
              <a16:creationId xmlns:a16="http://schemas.microsoft.com/office/drawing/2014/main" id="{00000000-0008-0000-0200-000002000000}"/>
            </a:ext>
          </a:extLst>
        </xdr:cNvPr>
        <xdr:cNvSpPr/>
      </xdr:nvSpPr>
      <xdr:spPr>
        <a:xfrm>
          <a:off x="7231380" y="187452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11</xdr:row>
      <xdr:rowOff>30480</xdr:rowOff>
    </xdr:from>
    <xdr:to>
      <xdr:col>5</xdr:col>
      <xdr:colOff>510540</xdr:colOff>
      <xdr:row>11</xdr:row>
      <xdr:rowOff>160020</xdr:rowOff>
    </xdr:to>
    <xdr:sp macro="" textlink="">
      <xdr:nvSpPr>
        <xdr:cNvPr id="3" name="Left Arrow 2">
          <a:extLst>
            <a:ext uri="{FF2B5EF4-FFF2-40B4-BE49-F238E27FC236}">
              <a16:creationId xmlns:a16="http://schemas.microsoft.com/office/drawing/2014/main" id="{00000000-0008-0000-0200-000003000000}"/>
            </a:ext>
          </a:extLst>
        </xdr:cNvPr>
        <xdr:cNvSpPr/>
      </xdr:nvSpPr>
      <xdr:spPr>
        <a:xfrm>
          <a:off x="7231380" y="187452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18</xdr:row>
      <xdr:rowOff>30480</xdr:rowOff>
    </xdr:from>
    <xdr:to>
      <xdr:col>5</xdr:col>
      <xdr:colOff>510540</xdr:colOff>
      <xdr:row>18</xdr:row>
      <xdr:rowOff>160020</xdr:rowOff>
    </xdr:to>
    <xdr:sp macro="" textlink="">
      <xdr:nvSpPr>
        <xdr:cNvPr id="4" name="Left Arrow 3">
          <a:extLst>
            <a:ext uri="{FF2B5EF4-FFF2-40B4-BE49-F238E27FC236}">
              <a16:creationId xmlns:a16="http://schemas.microsoft.com/office/drawing/2014/main" id="{00000000-0008-0000-0200-000004000000}"/>
            </a:ext>
          </a:extLst>
        </xdr:cNvPr>
        <xdr:cNvSpPr/>
      </xdr:nvSpPr>
      <xdr:spPr>
        <a:xfrm>
          <a:off x="7231380" y="187452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27</xdr:row>
      <xdr:rowOff>30480</xdr:rowOff>
    </xdr:from>
    <xdr:to>
      <xdr:col>5</xdr:col>
      <xdr:colOff>510540</xdr:colOff>
      <xdr:row>27</xdr:row>
      <xdr:rowOff>160020</xdr:rowOff>
    </xdr:to>
    <xdr:sp macro="" textlink="">
      <xdr:nvSpPr>
        <xdr:cNvPr id="5" name="Left Arrow 3">
          <a:extLst>
            <a:ext uri="{FF2B5EF4-FFF2-40B4-BE49-F238E27FC236}">
              <a16:creationId xmlns:a16="http://schemas.microsoft.com/office/drawing/2014/main" id="{00000000-0008-0000-0200-000005000000}"/>
            </a:ext>
          </a:extLst>
        </xdr:cNvPr>
        <xdr:cNvSpPr/>
      </xdr:nvSpPr>
      <xdr:spPr>
        <a:xfrm>
          <a:off x="7499985" y="31546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289560</xdr:colOff>
      <xdr:row>11</xdr:row>
      <xdr:rowOff>30480</xdr:rowOff>
    </xdr:from>
    <xdr:to>
      <xdr:col>5</xdr:col>
      <xdr:colOff>510540</xdr:colOff>
      <xdr:row>11</xdr:row>
      <xdr:rowOff>160020</xdr:rowOff>
    </xdr:to>
    <xdr:sp macro="" textlink="">
      <xdr:nvSpPr>
        <xdr:cNvPr id="2" name="Left Arrow 1">
          <a:extLst>
            <a:ext uri="{FF2B5EF4-FFF2-40B4-BE49-F238E27FC236}">
              <a16:creationId xmlns:a16="http://schemas.microsoft.com/office/drawing/2014/main" id="{00000000-0008-0000-0300-000002000000}"/>
            </a:ext>
          </a:extLst>
        </xdr:cNvPr>
        <xdr:cNvSpPr/>
      </xdr:nvSpPr>
      <xdr:spPr>
        <a:xfrm>
          <a:off x="7231380" y="187452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12</xdr:row>
      <xdr:rowOff>38100</xdr:rowOff>
    </xdr:from>
    <xdr:to>
      <xdr:col>5</xdr:col>
      <xdr:colOff>510540</xdr:colOff>
      <xdr:row>12</xdr:row>
      <xdr:rowOff>167640</xdr:rowOff>
    </xdr:to>
    <xdr:sp macro="" textlink="">
      <xdr:nvSpPr>
        <xdr:cNvPr id="3" name="Left Arrow 2">
          <a:extLst>
            <a:ext uri="{FF2B5EF4-FFF2-40B4-BE49-F238E27FC236}">
              <a16:creationId xmlns:a16="http://schemas.microsoft.com/office/drawing/2014/main" id="{00000000-0008-0000-0300-000003000000}"/>
            </a:ext>
          </a:extLst>
        </xdr:cNvPr>
        <xdr:cNvSpPr/>
      </xdr:nvSpPr>
      <xdr:spPr>
        <a:xfrm>
          <a:off x="7231380" y="206502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281940</xdr:colOff>
      <xdr:row>13</xdr:row>
      <xdr:rowOff>38100</xdr:rowOff>
    </xdr:from>
    <xdr:to>
      <xdr:col>5</xdr:col>
      <xdr:colOff>502920</xdr:colOff>
      <xdr:row>13</xdr:row>
      <xdr:rowOff>167640</xdr:rowOff>
    </xdr:to>
    <xdr:sp macro="" textlink="">
      <xdr:nvSpPr>
        <xdr:cNvPr id="4" name="Left Arrow 3">
          <a:extLst>
            <a:ext uri="{FF2B5EF4-FFF2-40B4-BE49-F238E27FC236}">
              <a16:creationId xmlns:a16="http://schemas.microsoft.com/office/drawing/2014/main" id="{00000000-0008-0000-0300-000004000000}"/>
            </a:ext>
          </a:extLst>
        </xdr:cNvPr>
        <xdr:cNvSpPr/>
      </xdr:nvSpPr>
      <xdr:spPr>
        <a:xfrm>
          <a:off x="7223760" y="224790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21</xdr:row>
      <xdr:rowOff>30480</xdr:rowOff>
    </xdr:from>
    <xdr:to>
      <xdr:col>5</xdr:col>
      <xdr:colOff>510540</xdr:colOff>
      <xdr:row>21</xdr:row>
      <xdr:rowOff>160020</xdr:rowOff>
    </xdr:to>
    <xdr:sp macro="" textlink="">
      <xdr:nvSpPr>
        <xdr:cNvPr id="5" name="Left Arrow 3">
          <a:extLst>
            <a:ext uri="{FF2B5EF4-FFF2-40B4-BE49-F238E27FC236}">
              <a16:creationId xmlns:a16="http://schemas.microsoft.com/office/drawing/2014/main" id="{00000000-0008-0000-0300-000005000000}"/>
            </a:ext>
          </a:extLst>
        </xdr:cNvPr>
        <xdr:cNvSpPr/>
      </xdr:nvSpPr>
      <xdr:spPr>
        <a:xfrm>
          <a:off x="7499985" y="31546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53340</xdr:colOff>
      <xdr:row>11</xdr:row>
      <xdr:rowOff>38100</xdr:rowOff>
    </xdr:from>
    <xdr:to>
      <xdr:col>6</xdr:col>
      <xdr:colOff>274320</xdr:colOff>
      <xdr:row>11</xdr:row>
      <xdr:rowOff>167640</xdr:rowOff>
    </xdr:to>
    <xdr:sp macro="" textlink="">
      <xdr:nvSpPr>
        <xdr:cNvPr id="2" name="Left Arrow 1">
          <a:extLst>
            <a:ext uri="{FF2B5EF4-FFF2-40B4-BE49-F238E27FC236}">
              <a16:creationId xmlns:a16="http://schemas.microsoft.com/office/drawing/2014/main" id="{00000000-0008-0000-0400-000002000000}"/>
            </a:ext>
          </a:extLst>
        </xdr:cNvPr>
        <xdr:cNvSpPr/>
      </xdr:nvSpPr>
      <xdr:spPr>
        <a:xfrm>
          <a:off x="7581900" y="114300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45720</xdr:colOff>
      <xdr:row>12</xdr:row>
      <xdr:rowOff>53340</xdr:rowOff>
    </xdr:from>
    <xdr:to>
      <xdr:col>6</xdr:col>
      <xdr:colOff>312420</xdr:colOff>
      <xdr:row>20</xdr:row>
      <xdr:rowOff>0</xdr:rowOff>
    </xdr:to>
    <xdr:sp macro="" textlink="">
      <xdr:nvSpPr>
        <xdr:cNvPr id="4" name="Chevron 3">
          <a:extLst>
            <a:ext uri="{FF2B5EF4-FFF2-40B4-BE49-F238E27FC236}">
              <a16:creationId xmlns:a16="http://schemas.microsoft.com/office/drawing/2014/main" id="{00000000-0008-0000-0400-000004000000}"/>
            </a:ext>
          </a:extLst>
        </xdr:cNvPr>
        <xdr:cNvSpPr/>
      </xdr:nvSpPr>
      <xdr:spPr>
        <a:xfrm>
          <a:off x="7574280" y="1341120"/>
          <a:ext cx="266700" cy="1409700"/>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104775</xdr:colOff>
      <xdr:row>24</xdr:row>
      <xdr:rowOff>28575</xdr:rowOff>
    </xdr:from>
    <xdr:to>
      <xdr:col>6</xdr:col>
      <xdr:colOff>325755</xdr:colOff>
      <xdr:row>24</xdr:row>
      <xdr:rowOff>158115</xdr:rowOff>
    </xdr:to>
    <xdr:sp macro="" textlink="">
      <xdr:nvSpPr>
        <xdr:cNvPr id="5" name="Left Arrow 1">
          <a:extLst>
            <a:ext uri="{FF2B5EF4-FFF2-40B4-BE49-F238E27FC236}">
              <a16:creationId xmlns:a16="http://schemas.microsoft.com/office/drawing/2014/main" id="{00000000-0008-0000-0400-000005000000}"/>
            </a:ext>
          </a:extLst>
        </xdr:cNvPr>
        <xdr:cNvSpPr/>
      </xdr:nvSpPr>
      <xdr:spPr>
        <a:xfrm>
          <a:off x="7667625" y="509587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53340</xdr:colOff>
      <xdr:row>11</xdr:row>
      <xdr:rowOff>38100</xdr:rowOff>
    </xdr:from>
    <xdr:to>
      <xdr:col>6</xdr:col>
      <xdr:colOff>274320</xdr:colOff>
      <xdr:row>11</xdr:row>
      <xdr:rowOff>167640</xdr:rowOff>
    </xdr:to>
    <xdr:sp macro="" textlink="">
      <xdr:nvSpPr>
        <xdr:cNvPr id="3" name="Left Arrow 2">
          <a:extLst>
            <a:ext uri="{FF2B5EF4-FFF2-40B4-BE49-F238E27FC236}">
              <a16:creationId xmlns:a16="http://schemas.microsoft.com/office/drawing/2014/main" id="{00000000-0008-0000-0500-000003000000}"/>
            </a:ext>
          </a:extLst>
        </xdr:cNvPr>
        <xdr:cNvSpPr/>
      </xdr:nvSpPr>
      <xdr:spPr>
        <a:xfrm>
          <a:off x="7581900" y="114300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xdr:colOff>
      <xdr:row>12</xdr:row>
      <xdr:rowOff>30480</xdr:rowOff>
    </xdr:from>
    <xdr:to>
      <xdr:col>6</xdr:col>
      <xdr:colOff>304800</xdr:colOff>
      <xdr:row>19</xdr:row>
      <xdr:rowOff>160020</xdr:rowOff>
    </xdr:to>
    <xdr:sp macro="" textlink="">
      <xdr:nvSpPr>
        <xdr:cNvPr id="4" name="Chevron 3">
          <a:extLst>
            <a:ext uri="{FF2B5EF4-FFF2-40B4-BE49-F238E27FC236}">
              <a16:creationId xmlns:a16="http://schemas.microsoft.com/office/drawing/2014/main" id="{00000000-0008-0000-0500-000004000000}"/>
            </a:ext>
          </a:extLst>
        </xdr:cNvPr>
        <xdr:cNvSpPr/>
      </xdr:nvSpPr>
      <xdr:spPr>
        <a:xfrm>
          <a:off x="7566660" y="1318260"/>
          <a:ext cx="266700" cy="1409700"/>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76200</xdr:colOff>
      <xdr:row>24</xdr:row>
      <xdr:rowOff>38100</xdr:rowOff>
    </xdr:from>
    <xdr:to>
      <xdr:col>6</xdr:col>
      <xdr:colOff>297180</xdr:colOff>
      <xdr:row>24</xdr:row>
      <xdr:rowOff>167640</xdr:rowOff>
    </xdr:to>
    <xdr:sp macro="" textlink="">
      <xdr:nvSpPr>
        <xdr:cNvPr id="5" name="Left Arrow 2">
          <a:extLst>
            <a:ext uri="{FF2B5EF4-FFF2-40B4-BE49-F238E27FC236}">
              <a16:creationId xmlns:a16="http://schemas.microsoft.com/office/drawing/2014/main" id="{00000000-0008-0000-0500-000005000000}"/>
            </a:ext>
          </a:extLst>
        </xdr:cNvPr>
        <xdr:cNvSpPr/>
      </xdr:nvSpPr>
      <xdr:spPr>
        <a:xfrm>
          <a:off x="7620000" y="508635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289560</xdr:colOff>
      <xdr:row>23</xdr:row>
      <xdr:rowOff>30480</xdr:rowOff>
    </xdr:from>
    <xdr:to>
      <xdr:col>5</xdr:col>
      <xdr:colOff>510540</xdr:colOff>
      <xdr:row>23</xdr:row>
      <xdr:rowOff>160020</xdr:rowOff>
    </xdr:to>
    <xdr:sp macro="" textlink="">
      <xdr:nvSpPr>
        <xdr:cNvPr id="2" name="Left Arrow 1">
          <a:extLst>
            <a:ext uri="{FF2B5EF4-FFF2-40B4-BE49-F238E27FC236}">
              <a16:creationId xmlns:a16="http://schemas.microsoft.com/office/drawing/2014/main" id="{00000000-0008-0000-0600-000002000000}"/>
            </a:ext>
          </a:extLst>
        </xdr:cNvPr>
        <xdr:cNvSpPr/>
      </xdr:nvSpPr>
      <xdr:spPr>
        <a:xfrm>
          <a:off x="7499985" y="41071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24</xdr:row>
      <xdr:rowOff>30480</xdr:rowOff>
    </xdr:from>
    <xdr:to>
      <xdr:col>5</xdr:col>
      <xdr:colOff>510540</xdr:colOff>
      <xdr:row>24</xdr:row>
      <xdr:rowOff>160020</xdr:rowOff>
    </xdr:to>
    <xdr:sp macro="" textlink="">
      <xdr:nvSpPr>
        <xdr:cNvPr id="3" name="Left Arrow 2">
          <a:extLst>
            <a:ext uri="{FF2B5EF4-FFF2-40B4-BE49-F238E27FC236}">
              <a16:creationId xmlns:a16="http://schemas.microsoft.com/office/drawing/2014/main" id="{00000000-0008-0000-0600-000003000000}"/>
            </a:ext>
          </a:extLst>
        </xdr:cNvPr>
        <xdr:cNvSpPr/>
      </xdr:nvSpPr>
      <xdr:spPr>
        <a:xfrm>
          <a:off x="7499985" y="42976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31</xdr:row>
      <xdr:rowOff>30480</xdr:rowOff>
    </xdr:from>
    <xdr:to>
      <xdr:col>5</xdr:col>
      <xdr:colOff>510540</xdr:colOff>
      <xdr:row>31</xdr:row>
      <xdr:rowOff>160020</xdr:rowOff>
    </xdr:to>
    <xdr:sp macro="" textlink="">
      <xdr:nvSpPr>
        <xdr:cNvPr id="4" name="Left Arrow 3">
          <a:extLst>
            <a:ext uri="{FF2B5EF4-FFF2-40B4-BE49-F238E27FC236}">
              <a16:creationId xmlns:a16="http://schemas.microsoft.com/office/drawing/2014/main" id="{00000000-0008-0000-0600-000004000000}"/>
            </a:ext>
          </a:extLst>
        </xdr:cNvPr>
        <xdr:cNvSpPr/>
      </xdr:nvSpPr>
      <xdr:spPr>
        <a:xfrm>
          <a:off x="7499985" y="56311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342900</xdr:colOff>
      <xdr:row>40</xdr:row>
      <xdr:rowOff>38100</xdr:rowOff>
    </xdr:from>
    <xdr:to>
      <xdr:col>5</xdr:col>
      <xdr:colOff>563880</xdr:colOff>
      <xdr:row>40</xdr:row>
      <xdr:rowOff>167640</xdr:rowOff>
    </xdr:to>
    <xdr:sp macro="" textlink="">
      <xdr:nvSpPr>
        <xdr:cNvPr id="5" name="Left Arrow 3">
          <a:extLst>
            <a:ext uri="{FF2B5EF4-FFF2-40B4-BE49-F238E27FC236}">
              <a16:creationId xmlns:a16="http://schemas.microsoft.com/office/drawing/2014/main" id="{00000000-0008-0000-0600-000005000000}"/>
            </a:ext>
          </a:extLst>
        </xdr:cNvPr>
        <xdr:cNvSpPr/>
      </xdr:nvSpPr>
      <xdr:spPr>
        <a:xfrm>
          <a:off x="7658100" y="836295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289560</xdr:colOff>
      <xdr:row>23</xdr:row>
      <xdr:rowOff>30480</xdr:rowOff>
    </xdr:from>
    <xdr:to>
      <xdr:col>5</xdr:col>
      <xdr:colOff>510540</xdr:colOff>
      <xdr:row>23</xdr:row>
      <xdr:rowOff>160020</xdr:rowOff>
    </xdr:to>
    <xdr:sp macro="" textlink="">
      <xdr:nvSpPr>
        <xdr:cNvPr id="2" name="Left Arrow 1">
          <a:extLst>
            <a:ext uri="{FF2B5EF4-FFF2-40B4-BE49-F238E27FC236}">
              <a16:creationId xmlns:a16="http://schemas.microsoft.com/office/drawing/2014/main" id="{00000000-0008-0000-0700-000002000000}"/>
            </a:ext>
          </a:extLst>
        </xdr:cNvPr>
        <xdr:cNvSpPr/>
      </xdr:nvSpPr>
      <xdr:spPr>
        <a:xfrm>
          <a:off x="7499985" y="16306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24</xdr:row>
      <xdr:rowOff>30480</xdr:rowOff>
    </xdr:from>
    <xdr:to>
      <xdr:col>5</xdr:col>
      <xdr:colOff>510540</xdr:colOff>
      <xdr:row>24</xdr:row>
      <xdr:rowOff>160020</xdr:rowOff>
    </xdr:to>
    <xdr:sp macro="" textlink="">
      <xdr:nvSpPr>
        <xdr:cNvPr id="3" name="Left Arrow 2">
          <a:extLst>
            <a:ext uri="{FF2B5EF4-FFF2-40B4-BE49-F238E27FC236}">
              <a16:creationId xmlns:a16="http://schemas.microsoft.com/office/drawing/2014/main" id="{00000000-0008-0000-0700-000003000000}"/>
            </a:ext>
          </a:extLst>
        </xdr:cNvPr>
        <xdr:cNvSpPr/>
      </xdr:nvSpPr>
      <xdr:spPr>
        <a:xfrm>
          <a:off x="7499985" y="18211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31</xdr:row>
      <xdr:rowOff>30480</xdr:rowOff>
    </xdr:from>
    <xdr:to>
      <xdr:col>5</xdr:col>
      <xdr:colOff>510540</xdr:colOff>
      <xdr:row>31</xdr:row>
      <xdr:rowOff>160020</xdr:rowOff>
    </xdr:to>
    <xdr:sp macro="" textlink="">
      <xdr:nvSpPr>
        <xdr:cNvPr id="4" name="Left Arrow 3">
          <a:extLst>
            <a:ext uri="{FF2B5EF4-FFF2-40B4-BE49-F238E27FC236}">
              <a16:creationId xmlns:a16="http://schemas.microsoft.com/office/drawing/2014/main" id="{00000000-0008-0000-0700-000004000000}"/>
            </a:ext>
          </a:extLst>
        </xdr:cNvPr>
        <xdr:cNvSpPr/>
      </xdr:nvSpPr>
      <xdr:spPr>
        <a:xfrm>
          <a:off x="7499985" y="315468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304800</xdr:colOff>
      <xdr:row>40</xdr:row>
      <xdr:rowOff>38100</xdr:rowOff>
    </xdr:from>
    <xdr:to>
      <xdr:col>5</xdr:col>
      <xdr:colOff>525780</xdr:colOff>
      <xdr:row>40</xdr:row>
      <xdr:rowOff>167640</xdr:rowOff>
    </xdr:to>
    <xdr:sp macro="" textlink="">
      <xdr:nvSpPr>
        <xdr:cNvPr id="5" name="Left Arrow 3">
          <a:extLst>
            <a:ext uri="{FF2B5EF4-FFF2-40B4-BE49-F238E27FC236}">
              <a16:creationId xmlns:a16="http://schemas.microsoft.com/office/drawing/2014/main" id="{00000000-0008-0000-0700-000005000000}"/>
            </a:ext>
          </a:extLst>
        </xdr:cNvPr>
        <xdr:cNvSpPr/>
      </xdr:nvSpPr>
      <xdr:spPr>
        <a:xfrm>
          <a:off x="7648575" y="863917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289560</xdr:colOff>
      <xdr:row>28</xdr:row>
      <xdr:rowOff>30480</xdr:rowOff>
    </xdr:from>
    <xdr:to>
      <xdr:col>5</xdr:col>
      <xdr:colOff>510540</xdr:colOff>
      <xdr:row>28</xdr:row>
      <xdr:rowOff>160020</xdr:rowOff>
    </xdr:to>
    <xdr:sp macro="" textlink="">
      <xdr:nvSpPr>
        <xdr:cNvPr id="2" name="Left Arrow 1">
          <a:extLst>
            <a:ext uri="{FF2B5EF4-FFF2-40B4-BE49-F238E27FC236}">
              <a16:creationId xmlns:a16="http://schemas.microsoft.com/office/drawing/2014/main" id="{00000000-0008-0000-0800-000002000000}"/>
            </a:ext>
          </a:extLst>
        </xdr:cNvPr>
        <xdr:cNvSpPr/>
      </xdr:nvSpPr>
      <xdr:spPr>
        <a:xfrm>
          <a:off x="7433310" y="217360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29</xdr:row>
      <xdr:rowOff>38100</xdr:rowOff>
    </xdr:from>
    <xdr:to>
      <xdr:col>5</xdr:col>
      <xdr:colOff>510540</xdr:colOff>
      <xdr:row>29</xdr:row>
      <xdr:rowOff>167640</xdr:rowOff>
    </xdr:to>
    <xdr:sp macro="" textlink="">
      <xdr:nvSpPr>
        <xdr:cNvPr id="3" name="Left Arrow 2">
          <a:extLst>
            <a:ext uri="{FF2B5EF4-FFF2-40B4-BE49-F238E27FC236}">
              <a16:creationId xmlns:a16="http://schemas.microsoft.com/office/drawing/2014/main" id="{00000000-0008-0000-0800-000003000000}"/>
            </a:ext>
          </a:extLst>
        </xdr:cNvPr>
        <xdr:cNvSpPr/>
      </xdr:nvSpPr>
      <xdr:spPr>
        <a:xfrm>
          <a:off x="7433310" y="237172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281940</xdr:colOff>
      <xdr:row>30</xdr:row>
      <xdr:rowOff>38100</xdr:rowOff>
    </xdr:from>
    <xdr:to>
      <xdr:col>5</xdr:col>
      <xdr:colOff>502920</xdr:colOff>
      <xdr:row>30</xdr:row>
      <xdr:rowOff>167640</xdr:rowOff>
    </xdr:to>
    <xdr:sp macro="" textlink="">
      <xdr:nvSpPr>
        <xdr:cNvPr id="4" name="Left Arrow 3">
          <a:extLst>
            <a:ext uri="{FF2B5EF4-FFF2-40B4-BE49-F238E27FC236}">
              <a16:creationId xmlns:a16="http://schemas.microsoft.com/office/drawing/2014/main" id="{00000000-0008-0000-0800-000004000000}"/>
            </a:ext>
          </a:extLst>
        </xdr:cNvPr>
        <xdr:cNvSpPr/>
      </xdr:nvSpPr>
      <xdr:spPr>
        <a:xfrm>
          <a:off x="7425690" y="256222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323850</xdr:colOff>
      <xdr:row>38</xdr:row>
      <xdr:rowOff>38100</xdr:rowOff>
    </xdr:from>
    <xdr:to>
      <xdr:col>5</xdr:col>
      <xdr:colOff>544830</xdr:colOff>
      <xdr:row>38</xdr:row>
      <xdr:rowOff>167640</xdr:rowOff>
    </xdr:to>
    <xdr:sp macro="" textlink="">
      <xdr:nvSpPr>
        <xdr:cNvPr id="5" name="Left Arrow 3">
          <a:extLst>
            <a:ext uri="{FF2B5EF4-FFF2-40B4-BE49-F238E27FC236}">
              <a16:creationId xmlns:a16="http://schemas.microsoft.com/office/drawing/2014/main" id="{00000000-0008-0000-0800-000005000000}"/>
            </a:ext>
          </a:extLst>
        </xdr:cNvPr>
        <xdr:cNvSpPr/>
      </xdr:nvSpPr>
      <xdr:spPr>
        <a:xfrm>
          <a:off x="7972425" y="834390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289560</xdr:colOff>
      <xdr:row>28</xdr:row>
      <xdr:rowOff>30480</xdr:rowOff>
    </xdr:from>
    <xdr:to>
      <xdr:col>5</xdr:col>
      <xdr:colOff>510540</xdr:colOff>
      <xdr:row>28</xdr:row>
      <xdr:rowOff>160020</xdr:rowOff>
    </xdr:to>
    <xdr:sp macro="" textlink="">
      <xdr:nvSpPr>
        <xdr:cNvPr id="2" name="Left Arrow 1">
          <a:extLst>
            <a:ext uri="{FF2B5EF4-FFF2-40B4-BE49-F238E27FC236}">
              <a16:creationId xmlns:a16="http://schemas.microsoft.com/office/drawing/2014/main" id="{00000000-0008-0000-0900-000002000000}"/>
            </a:ext>
          </a:extLst>
        </xdr:cNvPr>
        <xdr:cNvSpPr/>
      </xdr:nvSpPr>
      <xdr:spPr>
        <a:xfrm>
          <a:off x="7938135" y="600265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289560</xdr:colOff>
      <xdr:row>29</xdr:row>
      <xdr:rowOff>38100</xdr:rowOff>
    </xdr:from>
    <xdr:to>
      <xdr:col>5</xdr:col>
      <xdr:colOff>510540</xdr:colOff>
      <xdr:row>29</xdr:row>
      <xdr:rowOff>167640</xdr:rowOff>
    </xdr:to>
    <xdr:sp macro="" textlink="">
      <xdr:nvSpPr>
        <xdr:cNvPr id="3" name="Left Arrow 2">
          <a:extLst>
            <a:ext uri="{FF2B5EF4-FFF2-40B4-BE49-F238E27FC236}">
              <a16:creationId xmlns:a16="http://schemas.microsoft.com/office/drawing/2014/main" id="{00000000-0008-0000-0900-000003000000}"/>
            </a:ext>
          </a:extLst>
        </xdr:cNvPr>
        <xdr:cNvSpPr/>
      </xdr:nvSpPr>
      <xdr:spPr>
        <a:xfrm>
          <a:off x="7938135" y="620077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281940</xdr:colOff>
      <xdr:row>30</xdr:row>
      <xdr:rowOff>38100</xdr:rowOff>
    </xdr:from>
    <xdr:to>
      <xdr:col>5</xdr:col>
      <xdr:colOff>502920</xdr:colOff>
      <xdr:row>30</xdr:row>
      <xdr:rowOff>167640</xdr:rowOff>
    </xdr:to>
    <xdr:sp macro="" textlink="">
      <xdr:nvSpPr>
        <xdr:cNvPr id="4" name="Left Arrow 3">
          <a:extLst>
            <a:ext uri="{FF2B5EF4-FFF2-40B4-BE49-F238E27FC236}">
              <a16:creationId xmlns:a16="http://schemas.microsoft.com/office/drawing/2014/main" id="{00000000-0008-0000-0900-000004000000}"/>
            </a:ext>
          </a:extLst>
        </xdr:cNvPr>
        <xdr:cNvSpPr/>
      </xdr:nvSpPr>
      <xdr:spPr>
        <a:xfrm>
          <a:off x="7930515" y="6391275"/>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333375</xdr:colOff>
      <xdr:row>38</xdr:row>
      <xdr:rowOff>38100</xdr:rowOff>
    </xdr:from>
    <xdr:to>
      <xdr:col>5</xdr:col>
      <xdr:colOff>554355</xdr:colOff>
      <xdr:row>38</xdr:row>
      <xdr:rowOff>167640</xdr:rowOff>
    </xdr:to>
    <xdr:sp macro="" textlink="">
      <xdr:nvSpPr>
        <xdr:cNvPr id="5" name="Left Arrow 3">
          <a:extLst>
            <a:ext uri="{FF2B5EF4-FFF2-40B4-BE49-F238E27FC236}">
              <a16:creationId xmlns:a16="http://schemas.microsoft.com/office/drawing/2014/main" id="{00000000-0008-0000-0900-000005000000}"/>
            </a:ext>
          </a:extLst>
        </xdr:cNvPr>
        <xdr:cNvSpPr/>
      </xdr:nvSpPr>
      <xdr:spPr>
        <a:xfrm>
          <a:off x="7981950" y="8553450"/>
          <a:ext cx="220980" cy="12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E26"/>
  <sheetViews>
    <sheetView tabSelected="1" zoomScale="80" zoomScaleNormal="80" zoomScaleSheetLayoutView="80" workbookViewId="0"/>
  </sheetViews>
  <sheetFormatPr defaultRowHeight="15" x14ac:dyDescent="0.25"/>
  <cols>
    <col min="1" max="1" width="66.42578125" customWidth="1"/>
    <col min="2" max="2" width="16.140625" customWidth="1"/>
    <col min="3" max="3" width="13.5703125" customWidth="1"/>
    <col min="5" max="5" width="51.28515625" bestFit="1" customWidth="1"/>
  </cols>
  <sheetData>
    <row r="1" spans="1:5" ht="21" x14ac:dyDescent="0.35">
      <c r="A1" s="136" t="s">
        <v>59</v>
      </c>
    </row>
    <row r="3" spans="1:5" ht="96.75" customHeight="1" x14ac:dyDescent="0.25">
      <c r="A3" s="204" t="s">
        <v>150</v>
      </c>
      <c r="B3" s="204"/>
      <c r="C3" s="204"/>
    </row>
    <row r="4" spans="1:5" ht="63.75" customHeight="1" x14ac:dyDescent="0.25">
      <c r="A4" s="204" t="s">
        <v>137</v>
      </c>
      <c r="B4" s="204"/>
      <c r="C4" s="204"/>
    </row>
    <row r="5" spans="1:5" ht="41.45" customHeight="1" x14ac:dyDescent="0.25">
      <c r="A5" s="204" t="s">
        <v>129</v>
      </c>
      <c r="B5" s="204"/>
      <c r="C5" s="204"/>
    </row>
    <row r="6" spans="1:5" ht="41.45" customHeight="1" x14ac:dyDescent="0.25">
      <c r="A6" s="204" t="s">
        <v>136</v>
      </c>
      <c r="B6" s="204"/>
      <c r="C6" s="204"/>
    </row>
    <row r="7" spans="1:5" ht="46.9" customHeight="1" x14ac:dyDescent="0.25">
      <c r="A7" s="204" t="s">
        <v>42</v>
      </c>
      <c r="B7" s="204"/>
      <c r="C7" s="204"/>
      <c r="E7" s="38"/>
    </row>
    <row r="8" spans="1:5" ht="31.9" customHeight="1" x14ac:dyDescent="0.25">
      <c r="A8" s="204" t="s">
        <v>43</v>
      </c>
      <c r="B8" s="204"/>
      <c r="C8" s="204"/>
    </row>
    <row r="9" spans="1:5" ht="25.9" customHeight="1" x14ac:dyDescent="0.25"/>
    <row r="10" spans="1:5" x14ac:dyDescent="0.25">
      <c r="A10" s="25" t="s">
        <v>41</v>
      </c>
    </row>
    <row r="11" spans="1:5" ht="23.45" customHeight="1" x14ac:dyDescent="0.25">
      <c r="A11" s="25" t="s">
        <v>44</v>
      </c>
      <c r="B11" s="33"/>
    </row>
    <row r="12" spans="1:5" ht="28.9" customHeight="1" x14ac:dyDescent="0.25">
      <c r="A12" s="205" t="s">
        <v>45</v>
      </c>
      <c r="B12" s="205"/>
      <c r="C12" s="205"/>
    </row>
    <row r="13" spans="1:5" ht="21.6" customHeight="1" x14ac:dyDescent="0.25">
      <c r="A13" s="69"/>
      <c r="B13" s="69"/>
    </row>
    <row r="15" spans="1:5" ht="21" x14ac:dyDescent="0.35">
      <c r="A15" s="136" t="s">
        <v>40</v>
      </c>
    </row>
    <row r="16" spans="1:5" x14ac:dyDescent="0.25">
      <c r="A16" s="73"/>
      <c r="B16" s="70"/>
    </row>
    <row r="17" spans="1:2" ht="15.75" x14ac:dyDescent="0.25">
      <c r="A17" s="71" t="s">
        <v>21</v>
      </c>
      <c r="B17" s="72" t="s">
        <v>22</v>
      </c>
    </row>
    <row r="18" spans="1:2" ht="19.149999999999999" customHeight="1" x14ac:dyDescent="0.25">
      <c r="A18" s="66" t="s">
        <v>37</v>
      </c>
      <c r="B18" s="67" t="s">
        <v>23</v>
      </c>
    </row>
    <row r="19" spans="1:2" ht="21.6" customHeight="1" x14ac:dyDescent="0.25">
      <c r="A19" s="66" t="s">
        <v>38</v>
      </c>
      <c r="B19" s="68" t="s">
        <v>15</v>
      </c>
    </row>
    <row r="22" spans="1:2" ht="21" x14ac:dyDescent="0.35">
      <c r="A22" s="136" t="s">
        <v>165</v>
      </c>
    </row>
    <row r="23" spans="1:2" x14ac:dyDescent="0.25">
      <c r="A23" s="73"/>
      <c r="B23" s="70"/>
    </row>
    <row r="24" spans="1:2" ht="15.75" x14ac:dyDescent="0.25">
      <c r="A24" s="71" t="s">
        <v>21</v>
      </c>
      <c r="B24" s="72" t="s">
        <v>22</v>
      </c>
    </row>
    <row r="25" spans="1:2" ht="53.45" customHeight="1" x14ac:dyDescent="0.25">
      <c r="A25" s="65" t="s">
        <v>36</v>
      </c>
      <c r="B25" s="56" t="s">
        <v>24</v>
      </c>
    </row>
    <row r="26" spans="1:2" ht="51.6" customHeight="1" x14ac:dyDescent="0.25">
      <c r="A26" s="65" t="s">
        <v>35</v>
      </c>
      <c r="B26" s="57" t="s">
        <v>34</v>
      </c>
    </row>
  </sheetData>
  <sheetProtection selectLockedCells="1"/>
  <mergeCells count="7">
    <mergeCell ref="A3:C3"/>
    <mergeCell ref="A5:C5"/>
    <mergeCell ref="A7:C7"/>
    <mergeCell ref="A8:C8"/>
    <mergeCell ref="A12:C12"/>
    <mergeCell ref="A4:C4"/>
    <mergeCell ref="A6:C6"/>
  </mergeCells>
  <pageMargins left="0.49" right="0.45" top="0.49" bottom="0.56999999999999995" header="0.3" footer="0.3"/>
  <pageSetup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DE29-AC9B-4467-BD40-E2AD9BB9C7EB}">
  <sheetPr>
    <tabColor rgb="FF00B050"/>
    <pageSetUpPr fitToPage="1"/>
  </sheetPr>
  <dimension ref="A1:I61"/>
  <sheetViews>
    <sheetView workbookViewId="0"/>
  </sheetViews>
  <sheetFormatPr defaultRowHeight="15" x14ac:dyDescent="0.25"/>
  <cols>
    <col min="1" max="1" width="58.85546875" customWidth="1"/>
    <col min="2" max="2" width="14.85546875" customWidth="1"/>
    <col min="3" max="3" width="14.42578125" customWidth="1"/>
    <col min="4" max="4" width="13.7109375" customWidth="1"/>
    <col min="5" max="5" width="12.85546875" customWidth="1"/>
    <col min="7" max="7" width="59.7109375" customWidth="1"/>
  </cols>
  <sheetData>
    <row r="1" spans="1:7" ht="18.75" x14ac:dyDescent="0.3">
      <c r="A1" s="127" t="s">
        <v>115</v>
      </c>
    </row>
    <row r="2" spans="1:7" ht="18.75" x14ac:dyDescent="0.25">
      <c r="A2" s="120" t="s">
        <v>47</v>
      </c>
      <c r="B2" s="40"/>
      <c r="C2" s="40"/>
      <c r="D2" s="40"/>
      <c r="E2" s="40"/>
      <c r="F2" s="40"/>
      <c r="G2" s="40"/>
    </row>
    <row r="3" spans="1:7" ht="18.75" x14ac:dyDescent="0.25">
      <c r="A3" s="121" t="s">
        <v>94</v>
      </c>
      <c r="B3" s="118"/>
      <c r="C3" s="118"/>
      <c r="D3" s="118"/>
      <c r="E3" s="118"/>
      <c r="F3" s="118"/>
      <c r="G3" s="119"/>
    </row>
    <row r="4" spans="1:7" x14ac:dyDescent="0.25">
      <c r="A4" s="30" t="s">
        <v>88</v>
      </c>
      <c r="B4" s="40"/>
      <c r="C4" s="40"/>
      <c r="D4" s="40"/>
      <c r="E4" s="40"/>
      <c r="F4" s="40"/>
      <c r="G4" s="40"/>
    </row>
    <row r="5" spans="1:7" ht="24" customHeight="1" x14ac:dyDescent="0.25">
      <c r="A5" s="30" t="s">
        <v>111</v>
      </c>
      <c r="B5" s="40"/>
      <c r="C5" s="40"/>
      <c r="D5" s="40"/>
      <c r="E5" s="40"/>
      <c r="F5" s="40"/>
      <c r="G5" s="40"/>
    </row>
    <row r="6" spans="1:7" x14ac:dyDescent="0.25">
      <c r="A6" s="30" t="s">
        <v>87</v>
      </c>
      <c r="B6" s="40"/>
      <c r="C6" s="40"/>
      <c r="D6" s="40"/>
      <c r="E6" s="40"/>
      <c r="F6" s="40"/>
      <c r="G6" s="40"/>
    </row>
    <row r="7" spans="1:7" x14ac:dyDescent="0.25">
      <c r="A7" s="30"/>
      <c r="B7" s="40"/>
      <c r="C7" s="40"/>
      <c r="D7" s="40"/>
      <c r="E7" s="40"/>
      <c r="F7" s="40"/>
      <c r="G7" s="40"/>
    </row>
    <row r="8" spans="1:7" x14ac:dyDescent="0.25">
      <c r="A8" s="114" t="s">
        <v>89</v>
      </c>
      <c r="B8" s="115">
        <v>20000</v>
      </c>
      <c r="C8" s="40"/>
      <c r="D8" s="40"/>
      <c r="E8" s="40"/>
      <c r="F8" s="40"/>
      <c r="G8" s="40"/>
    </row>
    <row r="9" spans="1:7" x14ac:dyDescent="0.25">
      <c r="A9" s="114" t="s">
        <v>90</v>
      </c>
      <c r="B9" s="115">
        <v>15000</v>
      </c>
      <c r="C9" s="40"/>
      <c r="D9" s="40"/>
      <c r="E9" s="40"/>
      <c r="F9" s="40"/>
      <c r="G9" s="40"/>
    </row>
    <row r="10" spans="1:7" x14ac:dyDescent="0.25">
      <c r="A10" s="114" t="s">
        <v>91</v>
      </c>
      <c r="B10" s="116">
        <f>SUM(B8:B9)*0.1</f>
        <v>3500</v>
      </c>
      <c r="C10" s="40"/>
      <c r="D10" s="40"/>
      <c r="E10" s="40"/>
      <c r="F10" s="40"/>
      <c r="G10" s="40"/>
    </row>
    <row r="11" spans="1:7" x14ac:dyDescent="0.25">
      <c r="A11" s="114" t="s">
        <v>92</v>
      </c>
      <c r="B11" s="115">
        <f>SUM(B8:B10)</f>
        <v>38500</v>
      </c>
      <c r="C11" s="40"/>
      <c r="D11" s="40"/>
      <c r="E11" s="40"/>
      <c r="F11" s="40"/>
      <c r="G11" s="40"/>
    </row>
    <row r="12" spans="1:7" x14ac:dyDescent="0.25">
      <c r="A12" s="40"/>
      <c r="B12" s="40"/>
      <c r="C12" s="40"/>
      <c r="D12" s="40"/>
      <c r="E12" s="40"/>
      <c r="F12" s="40"/>
      <c r="G12" s="40"/>
    </row>
    <row r="13" spans="1:7" x14ac:dyDescent="0.25">
      <c r="A13" s="30" t="s">
        <v>81</v>
      </c>
      <c r="B13" s="40"/>
      <c r="C13" s="40"/>
      <c r="D13" s="40"/>
      <c r="E13" s="40"/>
      <c r="F13" s="40"/>
      <c r="G13" s="40"/>
    </row>
    <row r="14" spans="1:7" x14ac:dyDescent="0.25">
      <c r="A14" s="30" t="s">
        <v>82</v>
      </c>
      <c r="B14" s="40"/>
      <c r="C14" s="40"/>
      <c r="D14" s="40"/>
      <c r="E14" s="40"/>
      <c r="F14" s="40"/>
      <c r="G14" s="40"/>
    </row>
    <row r="15" spans="1:7" x14ac:dyDescent="0.25">
      <c r="A15" s="30" t="s">
        <v>83</v>
      </c>
      <c r="B15" s="40"/>
      <c r="C15" s="40"/>
      <c r="D15" s="40"/>
      <c r="E15" s="40"/>
      <c r="F15" s="40"/>
      <c r="G15" s="40"/>
    </row>
    <row r="16" spans="1:7" x14ac:dyDescent="0.25">
      <c r="A16" s="30" t="s">
        <v>144</v>
      </c>
      <c r="B16" s="40"/>
      <c r="C16" s="40"/>
      <c r="D16" s="40"/>
      <c r="E16" s="40"/>
      <c r="F16" s="40"/>
      <c r="G16" s="40"/>
    </row>
    <row r="17" spans="1:9" x14ac:dyDescent="0.25">
      <c r="A17" s="30"/>
      <c r="B17" s="40"/>
      <c r="C17" s="40"/>
      <c r="D17" s="40"/>
      <c r="E17" s="40"/>
      <c r="F17" s="40"/>
      <c r="G17" s="40"/>
    </row>
    <row r="18" spans="1:9" ht="31.5" customHeight="1" x14ac:dyDescent="0.25">
      <c r="A18" s="246" t="s">
        <v>166</v>
      </c>
      <c r="B18" s="246"/>
      <c r="C18" s="246"/>
      <c r="D18" s="246"/>
      <c r="E18" s="246"/>
      <c r="F18" s="246"/>
      <c r="G18" s="246"/>
    </row>
    <row r="21" spans="1:9" ht="15.75" x14ac:dyDescent="0.25">
      <c r="A21" s="211" t="s">
        <v>46</v>
      </c>
      <c r="B21" s="212"/>
      <c r="C21" s="212"/>
      <c r="D21" s="212"/>
      <c r="E21" s="213"/>
      <c r="F21" s="78"/>
    </row>
    <row r="22" spans="1:9" x14ac:dyDescent="0.25">
      <c r="A22" s="76" t="s">
        <v>48</v>
      </c>
      <c r="B22" s="217"/>
      <c r="C22" s="218"/>
      <c r="D22" s="218"/>
      <c r="E22" s="219"/>
      <c r="F22" s="19"/>
    </row>
    <row r="23" spans="1:9" ht="16.5" customHeight="1" x14ac:dyDescent="0.25">
      <c r="A23" s="76" t="s">
        <v>49</v>
      </c>
      <c r="B23" s="217"/>
      <c r="C23" s="218"/>
      <c r="D23" s="218"/>
      <c r="E23" s="219"/>
      <c r="F23" s="19"/>
    </row>
    <row r="24" spans="1:9" ht="31.5" customHeight="1" x14ac:dyDescent="0.25">
      <c r="A24" s="79" t="s">
        <v>50</v>
      </c>
      <c r="B24" s="214"/>
      <c r="C24" s="215"/>
      <c r="D24" s="215"/>
      <c r="E24" s="216"/>
      <c r="F24" s="19"/>
      <c r="G24" s="74"/>
    </row>
    <row r="25" spans="1:9" x14ac:dyDescent="0.25">
      <c r="A25" s="77"/>
      <c r="B25" s="19"/>
      <c r="C25" s="19"/>
      <c r="D25" s="19"/>
      <c r="E25" s="19"/>
      <c r="F25" s="19"/>
    </row>
    <row r="26" spans="1:9" x14ac:dyDescent="0.25">
      <c r="A26" s="30" t="s">
        <v>60</v>
      </c>
      <c r="B26" s="40"/>
    </row>
    <row r="27" spans="1:9" x14ac:dyDescent="0.25">
      <c r="A27" s="34"/>
    </row>
    <row r="28" spans="1:9" ht="45" x14ac:dyDescent="0.25">
      <c r="A28" s="64" t="s">
        <v>19</v>
      </c>
      <c r="B28" s="45" t="s">
        <v>25</v>
      </c>
      <c r="C28" s="46" t="s">
        <v>16</v>
      </c>
      <c r="D28" s="39" t="s">
        <v>31</v>
      </c>
      <c r="E28" s="39" t="s">
        <v>32</v>
      </c>
      <c r="G28" s="142" t="s">
        <v>62</v>
      </c>
    </row>
    <row r="29" spans="1:9" x14ac:dyDescent="0.25">
      <c r="A29" s="26" t="s">
        <v>10</v>
      </c>
      <c r="B29" s="89">
        <v>20000</v>
      </c>
      <c r="D29" s="16">
        <f>+B29*C31</f>
        <v>2000</v>
      </c>
      <c r="E29" s="16">
        <f>+D29+B29</f>
        <v>22000</v>
      </c>
      <c r="G29" s="142" t="s">
        <v>148</v>
      </c>
    </row>
    <row r="30" spans="1:9" x14ac:dyDescent="0.25">
      <c r="A30" s="26" t="s">
        <v>11</v>
      </c>
      <c r="B30" s="93">
        <v>15000</v>
      </c>
      <c r="D30" s="63">
        <f>+B30*C31</f>
        <v>1500</v>
      </c>
      <c r="E30" s="63">
        <f>+D30+B30</f>
        <v>16500</v>
      </c>
      <c r="G30" s="142" t="s">
        <v>52</v>
      </c>
      <c r="I30" s="32"/>
    </row>
    <row r="31" spans="1:9" x14ac:dyDescent="0.25">
      <c r="B31" s="17">
        <f>SUM(B29:B30)</f>
        <v>35000</v>
      </c>
      <c r="C31" s="90">
        <v>0.1</v>
      </c>
      <c r="D31" s="16">
        <f>SUM(D29:D30)</f>
        <v>3500</v>
      </c>
      <c r="E31" s="16">
        <f>SUM(E29:E30)</f>
        <v>38500</v>
      </c>
      <c r="G31" s="142" t="s">
        <v>157</v>
      </c>
      <c r="H31" s="25"/>
      <c r="I31" s="18"/>
    </row>
    <row r="32" spans="1:9" x14ac:dyDescent="0.25">
      <c r="B32" s="31"/>
      <c r="C32" s="32"/>
      <c r="D32" s="32"/>
      <c r="H32" s="25"/>
      <c r="I32" s="18"/>
    </row>
    <row r="35" spans="1:7" ht="30" x14ac:dyDescent="0.25">
      <c r="A35" s="87" t="s">
        <v>2</v>
      </c>
      <c r="B35" s="88" t="s">
        <v>1</v>
      </c>
      <c r="C35" s="88" t="s">
        <v>7</v>
      </c>
      <c r="D35" s="88" t="s">
        <v>3</v>
      </c>
    </row>
    <row r="36" spans="1:7" x14ac:dyDescent="0.25">
      <c r="A36" s="8" t="s">
        <v>10</v>
      </c>
      <c r="B36" s="22">
        <f>+B29</f>
        <v>20000</v>
      </c>
      <c r="C36" s="22">
        <f>+B29</f>
        <v>20000</v>
      </c>
      <c r="D36" s="9"/>
    </row>
    <row r="37" spans="1:7" x14ac:dyDescent="0.25">
      <c r="A37" s="10" t="s">
        <v>11</v>
      </c>
      <c r="B37" s="23">
        <f>+B30</f>
        <v>15000</v>
      </c>
      <c r="C37" s="23">
        <f>+B30</f>
        <v>15000</v>
      </c>
      <c r="D37" s="11"/>
    </row>
    <row r="38" spans="1:7" x14ac:dyDescent="0.25">
      <c r="A38" s="51" t="s">
        <v>9</v>
      </c>
      <c r="B38" s="13">
        <f>SUM(B36:B37)</f>
        <v>35000</v>
      </c>
      <c r="C38" s="13">
        <f>SUM(C36:C37)</f>
        <v>35000</v>
      </c>
      <c r="D38" s="7"/>
    </row>
    <row r="39" spans="1:7" x14ac:dyDescent="0.25">
      <c r="A39" s="2" t="s">
        <v>5</v>
      </c>
      <c r="B39" s="138">
        <v>0.4</v>
      </c>
      <c r="C39" s="24">
        <f>+C31</f>
        <v>0.1</v>
      </c>
      <c r="D39" s="6"/>
      <c r="G39" s="139" t="s">
        <v>142</v>
      </c>
    </row>
    <row r="40" spans="1:7" x14ac:dyDescent="0.25">
      <c r="A40" s="2" t="s">
        <v>13</v>
      </c>
      <c r="B40" s="12">
        <f>+B36*B39</f>
        <v>8000</v>
      </c>
      <c r="C40" s="12">
        <f>+C36*C39</f>
        <v>2000</v>
      </c>
      <c r="D40" s="37">
        <f>+C40-B40</f>
        <v>-6000</v>
      </c>
      <c r="G40" s="140" t="s">
        <v>147</v>
      </c>
    </row>
    <row r="41" spans="1:7" x14ac:dyDescent="0.25">
      <c r="A41" s="14" t="s">
        <v>14</v>
      </c>
      <c r="B41" s="15">
        <f>+B37*B39</f>
        <v>6000</v>
      </c>
      <c r="C41" s="15">
        <f>+C37*C39</f>
        <v>1500</v>
      </c>
      <c r="D41" s="37">
        <f>+C41-B41</f>
        <v>-4500</v>
      </c>
    </row>
    <row r="42" spans="1:7" x14ac:dyDescent="0.25">
      <c r="A42" s="54" t="s">
        <v>12</v>
      </c>
      <c r="B42" s="4">
        <f>SUM(B40:B41)</f>
        <v>14000</v>
      </c>
      <c r="C42" s="12">
        <f>SUM(C40:C41)</f>
        <v>3500</v>
      </c>
      <c r="D42" s="36">
        <f>+C42-B42</f>
        <v>-10500</v>
      </c>
    </row>
    <row r="43" spans="1:7" x14ac:dyDescent="0.25">
      <c r="A43" s="51" t="s">
        <v>0</v>
      </c>
      <c r="B43" s="5">
        <f>+B42+B38</f>
        <v>49000</v>
      </c>
      <c r="C43" s="5">
        <f>+C42+C38</f>
        <v>38500</v>
      </c>
      <c r="D43" s="7"/>
    </row>
    <row r="44" spans="1:7" ht="25.9" customHeight="1" x14ac:dyDescent="0.25">
      <c r="A44" s="84" t="s">
        <v>4</v>
      </c>
      <c r="B44" s="84"/>
      <c r="C44" s="84"/>
      <c r="D44" s="96" t="s">
        <v>57</v>
      </c>
    </row>
    <row r="45" spans="1:7" x14ac:dyDescent="0.25">
      <c r="A45" s="2" t="s">
        <v>6</v>
      </c>
      <c r="B45" s="4">
        <f>+B41*0.4</f>
        <v>2400</v>
      </c>
      <c r="C45" s="4">
        <f>+B45</f>
        <v>2400</v>
      </c>
      <c r="D45" s="6"/>
    </row>
    <row r="46" spans="1:7" x14ac:dyDescent="0.25">
      <c r="A46" s="2" t="s">
        <v>58</v>
      </c>
      <c r="B46" s="4">
        <f>+B41*0.2</f>
        <v>1200</v>
      </c>
      <c r="C46" s="4">
        <f>+B46</f>
        <v>1200</v>
      </c>
      <c r="D46" s="6"/>
    </row>
    <row r="47" spans="1:7" x14ac:dyDescent="0.25">
      <c r="A47" s="2" t="s">
        <v>55</v>
      </c>
      <c r="B47" s="4">
        <f>+B41*0.4</f>
        <v>2400</v>
      </c>
      <c r="C47" s="4">
        <f>+C49-C46-C45-C48</f>
        <v>-2100</v>
      </c>
      <c r="D47" s="37">
        <f>+C47-B47</f>
        <v>-4500</v>
      </c>
    </row>
    <row r="48" spans="1:7" x14ac:dyDescent="0.25">
      <c r="A48" s="2" t="s">
        <v>56</v>
      </c>
      <c r="B48" s="4">
        <f>+B40</f>
        <v>8000</v>
      </c>
      <c r="C48" s="4">
        <f>+C40</f>
        <v>2000</v>
      </c>
      <c r="D48" s="37">
        <f>+C48-B48</f>
        <v>-6000</v>
      </c>
    </row>
    <row r="49" spans="1:5" x14ac:dyDescent="0.25">
      <c r="A49" s="51" t="s">
        <v>8</v>
      </c>
      <c r="B49" s="1">
        <f>SUM(B45:B48)</f>
        <v>14000</v>
      </c>
      <c r="C49" s="1">
        <f>+C42</f>
        <v>3500</v>
      </c>
      <c r="D49" s="36">
        <f>+C49-B49</f>
        <v>-10500</v>
      </c>
    </row>
    <row r="51" spans="1:5" ht="15.75" thickBot="1" x14ac:dyDescent="0.3"/>
    <row r="52" spans="1:5" ht="15.75" x14ac:dyDescent="0.25">
      <c r="A52" s="97" t="s">
        <v>63</v>
      </c>
      <c r="B52" s="98"/>
      <c r="C52" s="98"/>
      <c r="D52" s="98"/>
      <c r="E52" s="99"/>
    </row>
    <row r="53" spans="1:5" x14ac:dyDescent="0.25">
      <c r="A53" s="100"/>
      <c r="B53" s="19"/>
      <c r="C53" s="19"/>
      <c r="D53" s="19"/>
      <c r="E53" s="101"/>
    </row>
    <row r="54" spans="1:5" x14ac:dyDescent="0.25">
      <c r="A54" s="102"/>
      <c r="B54" s="105" t="s">
        <v>64</v>
      </c>
      <c r="C54" s="106"/>
      <c r="D54" s="19"/>
      <c r="E54" s="101"/>
    </row>
    <row r="55" spans="1:5" x14ac:dyDescent="0.25">
      <c r="A55" s="102"/>
      <c r="B55" s="105" t="s">
        <v>6</v>
      </c>
      <c r="C55" s="107">
        <f>+C57/6*4</f>
        <v>1400</v>
      </c>
      <c r="D55" s="19"/>
      <c r="E55" s="101"/>
    </row>
    <row r="56" spans="1:5" x14ac:dyDescent="0.25">
      <c r="A56" s="102"/>
      <c r="B56" s="105" t="s">
        <v>58</v>
      </c>
      <c r="C56" s="103">
        <f>+C57/6*2</f>
        <v>700</v>
      </c>
      <c r="D56" s="19"/>
      <c r="E56" s="101"/>
    </row>
    <row r="57" spans="1:5" ht="45.75" customHeight="1" x14ac:dyDescent="0.25">
      <c r="A57" s="220" t="s">
        <v>67</v>
      </c>
      <c r="B57" s="221"/>
      <c r="C57" s="113">
        <f>IF(SUM(C47)&lt;0,-C47,0)</f>
        <v>2100</v>
      </c>
      <c r="D57" s="222" t="s">
        <v>70</v>
      </c>
      <c r="E57" s="223"/>
    </row>
    <row r="58" spans="1:5" x14ac:dyDescent="0.25">
      <c r="A58" s="102"/>
      <c r="B58" s="105" t="s">
        <v>65</v>
      </c>
      <c r="C58" s="107">
        <f>+C59-C57</f>
        <v>8400</v>
      </c>
      <c r="D58" s="19"/>
      <c r="E58" s="101"/>
    </row>
    <row r="59" spans="1:5" ht="27.75" customHeight="1" thickBot="1" x14ac:dyDescent="0.3">
      <c r="A59" s="207" t="s">
        <v>71</v>
      </c>
      <c r="B59" s="208"/>
      <c r="C59" s="104">
        <f>-D49</f>
        <v>10500</v>
      </c>
      <c r="D59" s="209" t="s">
        <v>72</v>
      </c>
      <c r="E59" s="210"/>
    </row>
    <row r="61" spans="1:5" x14ac:dyDescent="0.25">
      <c r="A61" s="206" t="s">
        <v>164</v>
      </c>
      <c r="B61" s="206"/>
      <c r="C61" s="206"/>
      <c r="D61" s="206"/>
      <c r="E61" s="206"/>
    </row>
  </sheetData>
  <sheetProtection algorithmName="SHA-512" hashValue="l2pA2PUQ3RJCABXGLqLYQHkFYjsfdN23AD440qOYvnOs1ncliug8CTKAg1QVOrWWtRC9k/I8rlaTsBP717xoig==" saltValue="jbu444MEjfVUPTLuIeSJGw==" spinCount="100000" sheet="1"/>
  <mergeCells count="10">
    <mergeCell ref="A61:E61"/>
    <mergeCell ref="A59:B59"/>
    <mergeCell ref="D59:E59"/>
    <mergeCell ref="A18:G18"/>
    <mergeCell ref="A21:E21"/>
    <mergeCell ref="B22:E22"/>
    <mergeCell ref="B23:E23"/>
    <mergeCell ref="B24:E24"/>
    <mergeCell ref="A57:B57"/>
    <mergeCell ref="D57:E57"/>
  </mergeCells>
  <pageMargins left="0.46" right="0.37" top="0.32" bottom="0.59" header="0.3" footer="0.3"/>
  <pageSetup scale="85" orientation="portrait" r:id="rId1"/>
  <headerFooter>
    <oddFooter>&amp;LWorksheet B - total direct project costs without overhead included, one overhead rate for all costs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2153-34F5-4920-B7F8-CF54702F1E89}">
  <sheetPr codeName="Sheet8">
    <tabColor rgb="FFFFC000"/>
    <pageSetUpPr fitToPage="1"/>
  </sheetPr>
  <dimension ref="A1:I85"/>
  <sheetViews>
    <sheetView workbookViewId="0"/>
  </sheetViews>
  <sheetFormatPr defaultRowHeight="15" x14ac:dyDescent="0.25"/>
  <cols>
    <col min="1" max="1" width="48.140625" customWidth="1"/>
    <col min="2" max="2" width="14.85546875" customWidth="1"/>
    <col min="3" max="3" width="10.42578125" customWidth="1"/>
    <col min="4" max="4" width="13.7109375" customWidth="1"/>
    <col min="5" max="6" width="13.140625" customWidth="1"/>
    <col min="7" max="7" width="5.5703125" customWidth="1"/>
    <col min="8" max="8" width="77.5703125" customWidth="1"/>
  </cols>
  <sheetData>
    <row r="1" spans="1:8" ht="18.75" x14ac:dyDescent="0.3">
      <c r="A1" s="127" t="s">
        <v>116</v>
      </c>
    </row>
    <row r="2" spans="1:8" ht="18.75" x14ac:dyDescent="0.25">
      <c r="A2" s="120" t="s">
        <v>47</v>
      </c>
      <c r="B2" s="40"/>
      <c r="C2" s="40"/>
      <c r="D2" s="40"/>
      <c r="E2" s="40"/>
      <c r="F2" s="40"/>
      <c r="G2" s="40"/>
      <c r="H2" s="40"/>
    </row>
    <row r="3" spans="1:8" ht="39" customHeight="1" x14ac:dyDescent="0.25">
      <c r="A3" s="247" t="s">
        <v>95</v>
      </c>
      <c r="B3" s="248"/>
      <c r="C3" s="248"/>
      <c r="D3" s="248"/>
      <c r="E3" s="248"/>
      <c r="F3" s="248"/>
      <c r="G3" s="248"/>
      <c r="H3" s="249"/>
    </row>
    <row r="4" spans="1:8" x14ac:dyDescent="0.25">
      <c r="A4" s="30" t="s">
        <v>88</v>
      </c>
      <c r="B4" s="40"/>
      <c r="C4" s="40"/>
      <c r="D4" s="40"/>
      <c r="E4" s="40"/>
      <c r="F4" s="40"/>
      <c r="G4" s="40"/>
      <c r="H4" s="40"/>
    </row>
    <row r="5" spans="1:8" x14ac:dyDescent="0.25">
      <c r="A5" s="30"/>
      <c r="B5" s="40"/>
      <c r="C5" s="40"/>
      <c r="D5" s="40"/>
      <c r="E5" s="40"/>
      <c r="F5" s="40"/>
      <c r="G5" s="40"/>
      <c r="H5" s="40"/>
    </row>
    <row r="6" spans="1:8" x14ac:dyDescent="0.25">
      <c r="A6" s="30" t="s">
        <v>97</v>
      </c>
      <c r="B6" s="40"/>
      <c r="C6" s="40"/>
      <c r="D6" s="40"/>
      <c r="E6" s="40"/>
      <c r="F6" s="40"/>
      <c r="G6" s="40"/>
      <c r="H6" s="40"/>
    </row>
    <row r="7" spans="1:8" x14ac:dyDescent="0.25">
      <c r="A7" s="30" t="s">
        <v>104</v>
      </c>
      <c r="B7" s="40"/>
      <c r="C7" s="40"/>
      <c r="D7" s="40"/>
      <c r="E7" s="40"/>
      <c r="F7" s="40"/>
      <c r="G7" s="40"/>
      <c r="H7" s="40"/>
    </row>
    <row r="8" spans="1:8" x14ac:dyDescent="0.25">
      <c r="A8" s="30"/>
      <c r="B8" s="40"/>
      <c r="C8" s="40"/>
      <c r="D8" s="40"/>
      <c r="E8" s="40"/>
      <c r="F8" s="40"/>
      <c r="G8" s="40"/>
      <c r="H8" s="40"/>
    </row>
    <row r="9" spans="1:8" x14ac:dyDescent="0.25">
      <c r="A9" s="122" t="s">
        <v>98</v>
      </c>
      <c r="B9" s="40"/>
      <c r="C9" s="40"/>
      <c r="D9" s="40"/>
      <c r="E9" s="40"/>
      <c r="F9" s="40"/>
      <c r="G9" s="40"/>
      <c r="H9" s="40"/>
    </row>
    <row r="10" spans="1:8" x14ac:dyDescent="0.25">
      <c r="A10" s="114" t="s">
        <v>54</v>
      </c>
      <c r="B10" s="115">
        <v>5000</v>
      </c>
      <c r="C10" s="40"/>
      <c r="D10" s="40"/>
      <c r="E10" s="40"/>
      <c r="F10" s="40"/>
      <c r="G10" s="40"/>
      <c r="H10" s="40"/>
    </row>
    <row r="11" spans="1:8" x14ac:dyDescent="0.25">
      <c r="A11" s="114" t="s">
        <v>53</v>
      </c>
      <c r="B11" s="115">
        <v>50000</v>
      </c>
      <c r="C11" s="40"/>
      <c r="D11" s="40"/>
      <c r="E11" s="40"/>
      <c r="F11" s="40"/>
      <c r="G11" s="40"/>
      <c r="H11" s="40"/>
    </row>
    <row r="12" spans="1:8" x14ac:dyDescent="0.25">
      <c r="A12" s="114" t="s">
        <v>100</v>
      </c>
      <c r="B12" s="115">
        <f>SUM(B10:B11)*0.4</f>
        <v>22000</v>
      </c>
      <c r="C12" s="40"/>
      <c r="D12" s="40"/>
      <c r="E12" s="40"/>
      <c r="F12" s="40"/>
      <c r="G12" s="40"/>
      <c r="H12" s="40"/>
    </row>
    <row r="13" spans="1:8" x14ac:dyDescent="0.25">
      <c r="A13" s="114" t="s">
        <v>99</v>
      </c>
      <c r="B13" s="115">
        <v>20000</v>
      </c>
      <c r="C13" s="40"/>
      <c r="D13" s="40"/>
      <c r="E13" s="40"/>
      <c r="F13" s="40"/>
      <c r="G13" s="40"/>
      <c r="H13" s="40"/>
    </row>
    <row r="14" spans="1:8" x14ac:dyDescent="0.25">
      <c r="A14" s="114" t="s">
        <v>28</v>
      </c>
      <c r="B14" s="115">
        <v>3500</v>
      </c>
      <c r="C14" s="40"/>
      <c r="D14" s="40"/>
      <c r="E14" s="40"/>
      <c r="F14" s="40"/>
      <c r="G14" s="40"/>
      <c r="H14" s="40"/>
    </row>
    <row r="15" spans="1:8" x14ac:dyDescent="0.25">
      <c r="A15" s="114" t="s">
        <v>101</v>
      </c>
      <c r="B15" s="116">
        <v>3800</v>
      </c>
      <c r="C15" s="40"/>
      <c r="D15" s="40"/>
      <c r="E15" s="40"/>
      <c r="F15" s="40"/>
      <c r="G15" s="40"/>
      <c r="H15" s="40"/>
    </row>
    <row r="16" spans="1:8" x14ac:dyDescent="0.25">
      <c r="A16" s="114" t="s">
        <v>92</v>
      </c>
      <c r="B16" s="115">
        <f>SUM(B10:B15)</f>
        <v>104300</v>
      </c>
      <c r="C16" s="40"/>
      <c r="D16" s="40"/>
      <c r="E16" s="40"/>
      <c r="F16" s="40"/>
      <c r="G16" s="40"/>
      <c r="H16" s="40"/>
    </row>
    <row r="17" spans="1:8" x14ac:dyDescent="0.25">
      <c r="A17" s="40"/>
      <c r="B17" s="40"/>
      <c r="C17" s="40"/>
      <c r="D17" s="40"/>
      <c r="E17" s="40"/>
      <c r="F17" s="40"/>
      <c r="G17" s="40"/>
      <c r="H17" s="40"/>
    </row>
    <row r="18" spans="1:8" x14ac:dyDescent="0.25">
      <c r="A18" s="30" t="s">
        <v>81</v>
      </c>
      <c r="B18" s="40"/>
      <c r="C18" s="40"/>
      <c r="D18" s="40"/>
      <c r="E18" s="40"/>
      <c r="F18" s="40"/>
      <c r="G18" s="40"/>
      <c r="H18" s="40"/>
    </row>
    <row r="19" spans="1:8" x14ac:dyDescent="0.25">
      <c r="A19" s="30" t="s">
        <v>110</v>
      </c>
      <c r="B19" s="40"/>
      <c r="C19" s="40"/>
      <c r="D19" s="40"/>
      <c r="E19" s="40"/>
      <c r="F19" s="40"/>
      <c r="G19" s="40"/>
      <c r="H19" s="40"/>
    </row>
    <row r="20" spans="1:8" x14ac:dyDescent="0.25">
      <c r="A20" s="30" t="s">
        <v>102</v>
      </c>
      <c r="B20" s="40"/>
      <c r="C20" s="40"/>
      <c r="D20" s="40"/>
      <c r="E20" s="40"/>
      <c r="F20" s="40"/>
      <c r="G20" s="40"/>
      <c r="H20" s="40"/>
    </row>
    <row r="21" spans="1:8" x14ac:dyDescent="0.25">
      <c r="A21" s="30" t="s">
        <v>143</v>
      </c>
      <c r="B21" s="40"/>
      <c r="C21" s="40"/>
      <c r="D21" s="40"/>
      <c r="E21" s="40"/>
      <c r="F21" s="40"/>
      <c r="G21" s="40"/>
      <c r="H21" s="40"/>
    </row>
    <row r="22" spans="1:8" x14ac:dyDescent="0.25">
      <c r="A22" s="30"/>
      <c r="B22" s="40"/>
      <c r="C22" s="40"/>
      <c r="D22" s="40"/>
      <c r="E22" s="40"/>
      <c r="F22" s="40"/>
      <c r="G22" s="40"/>
      <c r="H22" s="40"/>
    </row>
    <row r="23" spans="1:8" x14ac:dyDescent="0.25">
      <c r="A23" s="30" t="s">
        <v>103</v>
      </c>
      <c r="B23" s="40"/>
      <c r="C23" s="40"/>
      <c r="D23" s="40"/>
      <c r="E23" s="40"/>
      <c r="F23" s="40"/>
      <c r="G23" s="40"/>
      <c r="H23" s="40"/>
    </row>
    <row r="26" spans="1:8" ht="15.75" x14ac:dyDescent="0.25">
      <c r="A26" s="229" t="s">
        <v>46</v>
      </c>
      <c r="B26" s="229"/>
      <c r="C26" s="229"/>
      <c r="D26" s="229"/>
      <c r="E26" s="229"/>
      <c r="F26" s="229"/>
      <c r="H26" s="117"/>
    </row>
    <row r="27" spans="1:8" ht="18" customHeight="1" x14ac:dyDescent="0.25">
      <c r="A27" s="76" t="s">
        <v>48</v>
      </c>
      <c r="B27" s="230"/>
      <c r="C27" s="231"/>
      <c r="D27" s="231"/>
      <c r="E27" s="231"/>
      <c r="F27" s="232"/>
      <c r="H27" s="250"/>
    </row>
    <row r="28" spans="1:8" ht="18.75" customHeight="1" x14ac:dyDescent="0.25">
      <c r="A28" s="76" t="s">
        <v>49</v>
      </c>
      <c r="B28" s="230"/>
      <c r="C28" s="231"/>
      <c r="D28" s="231"/>
      <c r="E28" s="231"/>
      <c r="F28" s="232"/>
      <c r="H28" s="250"/>
    </row>
    <row r="29" spans="1:8" ht="30" customHeight="1" x14ac:dyDescent="0.25">
      <c r="A29" s="79" t="s">
        <v>50</v>
      </c>
      <c r="B29" s="214"/>
      <c r="C29" s="215"/>
      <c r="D29" s="215"/>
      <c r="E29" s="215"/>
      <c r="F29" s="216"/>
      <c r="H29" s="250"/>
    </row>
    <row r="30" spans="1:8" x14ac:dyDescent="0.25">
      <c r="A30" s="77"/>
      <c r="B30" s="19"/>
      <c r="C30" s="19"/>
      <c r="D30" s="19"/>
      <c r="E30" s="19"/>
      <c r="F30" s="19"/>
    </row>
    <row r="31" spans="1:8" x14ac:dyDescent="0.25">
      <c r="A31" s="30" t="s">
        <v>69</v>
      </c>
      <c r="B31" s="40"/>
      <c r="C31" s="40"/>
      <c r="D31" s="40"/>
    </row>
    <row r="32" spans="1:8" x14ac:dyDescent="0.25">
      <c r="A32" s="34"/>
    </row>
    <row r="33" spans="1:9" ht="43.9" customHeight="1" x14ac:dyDescent="0.25">
      <c r="A33" s="41" t="s">
        <v>33</v>
      </c>
      <c r="B33" s="45" t="s">
        <v>25</v>
      </c>
      <c r="C33" s="46" t="s">
        <v>16</v>
      </c>
      <c r="D33" s="124" t="s">
        <v>31</v>
      </c>
      <c r="E33" s="124" t="s">
        <v>32</v>
      </c>
      <c r="H33" s="142" t="s">
        <v>62</v>
      </c>
    </row>
    <row r="34" spans="1:9" x14ac:dyDescent="0.25">
      <c r="A34" s="50" t="s">
        <v>27</v>
      </c>
      <c r="B34" s="89">
        <v>20000</v>
      </c>
      <c r="C34" s="90">
        <v>0</v>
      </c>
      <c r="D34" s="17">
        <f>+C34*B34</f>
        <v>0</v>
      </c>
      <c r="E34" s="17">
        <f>+D34+B34</f>
        <v>20000</v>
      </c>
      <c r="H34" s="142" t="s">
        <v>161</v>
      </c>
    </row>
    <row r="35" spans="1:9" x14ac:dyDescent="0.25">
      <c r="A35" s="94" t="s">
        <v>54</v>
      </c>
      <c r="B35" s="89">
        <v>5000</v>
      </c>
      <c r="C35" s="90">
        <v>0.4</v>
      </c>
      <c r="D35" s="17">
        <f t="shared" ref="D35:D42" si="0">+C35*B35</f>
        <v>2000</v>
      </c>
      <c r="E35" s="17">
        <f t="shared" ref="E35:E42" si="1">+D35+B35</f>
        <v>7000</v>
      </c>
      <c r="H35" s="228" t="s">
        <v>158</v>
      </c>
    </row>
    <row r="36" spans="1:9" x14ac:dyDescent="0.25">
      <c r="A36" s="94" t="s">
        <v>53</v>
      </c>
      <c r="B36" s="89">
        <v>50000</v>
      </c>
      <c r="C36" s="90">
        <v>0.4</v>
      </c>
      <c r="D36" s="17">
        <f t="shared" si="0"/>
        <v>20000</v>
      </c>
      <c r="E36" s="17">
        <f t="shared" si="1"/>
        <v>70000</v>
      </c>
      <c r="H36" s="228"/>
    </row>
    <row r="37" spans="1:9" x14ac:dyDescent="0.25">
      <c r="A37" s="94" t="s">
        <v>28</v>
      </c>
      <c r="B37" s="89">
        <v>3500</v>
      </c>
      <c r="C37" s="90">
        <v>0</v>
      </c>
      <c r="D37" s="17">
        <f t="shared" si="0"/>
        <v>0</v>
      </c>
      <c r="E37" s="17">
        <f t="shared" si="1"/>
        <v>3500</v>
      </c>
      <c r="H37" s="228"/>
    </row>
    <row r="38" spans="1:9" x14ac:dyDescent="0.25">
      <c r="A38" s="94" t="s">
        <v>101</v>
      </c>
      <c r="B38" s="89">
        <v>3800</v>
      </c>
      <c r="C38" s="90">
        <v>0</v>
      </c>
      <c r="D38" s="17">
        <f t="shared" si="0"/>
        <v>0</v>
      </c>
      <c r="E38" s="17">
        <f t="shared" si="1"/>
        <v>3800</v>
      </c>
      <c r="H38" s="228"/>
    </row>
    <row r="39" spans="1:9" x14ac:dyDescent="0.25">
      <c r="A39" s="94"/>
      <c r="B39" s="89"/>
      <c r="C39" s="90">
        <v>0</v>
      </c>
      <c r="D39" s="17">
        <f t="shared" si="0"/>
        <v>0</v>
      </c>
      <c r="E39" s="17">
        <f t="shared" si="1"/>
        <v>0</v>
      </c>
      <c r="H39" s="228"/>
    </row>
    <row r="40" spans="1:9" x14ac:dyDescent="0.25">
      <c r="A40" s="94"/>
      <c r="B40" s="89"/>
      <c r="C40" s="90">
        <v>0</v>
      </c>
      <c r="D40" s="17">
        <f t="shared" si="0"/>
        <v>0</v>
      </c>
      <c r="E40" s="17">
        <f t="shared" si="1"/>
        <v>0</v>
      </c>
      <c r="H40" s="228"/>
    </row>
    <row r="41" spans="1:9" x14ac:dyDescent="0.25">
      <c r="A41" s="94"/>
      <c r="B41" s="89"/>
      <c r="C41" s="90">
        <v>0</v>
      </c>
      <c r="D41" s="17">
        <f t="shared" si="0"/>
        <v>0</v>
      </c>
      <c r="E41" s="17">
        <f t="shared" si="1"/>
        <v>0</v>
      </c>
      <c r="H41" s="228"/>
    </row>
    <row r="42" spans="1:9" x14ac:dyDescent="0.25">
      <c r="A42" s="94"/>
      <c r="B42" s="93"/>
      <c r="C42" s="90">
        <v>0</v>
      </c>
      <c r="D42" s="21">
        <f t="shared" si="0"/>
        <v>0</v>
      </c>
      <c r="E42" s="21">
        <f t="shared" si="1"/>
        <v>0</v>
      </c>
      <c r="H42" s="228"/>
      <c r="I42" s="32"/>
    </row>
    <row r="43" spans="1:9" x14ac:dyDescent="0.25">
      <c r="B43" s="17">
        <f>SUM(B34:B42)</f>
        <v>82300</v>
      </c>
      <c r="D43" s="17">
        <f>SUM(D34:D42)</f>
        <v>22000</v>
      </c>
      <c r="E43" s="17">
        <f>SUM(E34:E42)</f>
        <v>104300</v>
      </c>
      <c r="H43" s="25"/>
      <c r="I43" s="18"/>
    </row>
    <row r="45" spans="1:9" ht="21.6" customHeight="1" x14ac:dyDescent="0.25">
      <c r="A45" s="48" t="s">
        <v>2</v>
      </c>
      <c r="B45" s="224" t="s">
        <v>1</v>
      </c>
      <c r="C45" s="225"/>
      <c r="D45" s="224" t="s">
        <v>7</v>
      </c>
      <c r="E45" s="225"/>
      <c r="F45" s="49" t="s">
        <v>3</v>
      </c>
    </row>
    <row r="46" spans="1:9" ht="12.6" customHeight="1" x14ac:dyDescent="0.25">
      <c r="A46" s="3"/>
      <c r="B46" s="42" t="s">
        <v>30</v>
      </c>
      <c r="C46" s="43" t="s">
        <v>29</v>
      </c>
      <c r="D46" s="42" t="s">
        <v>30</v>
      </c>
      <c r="E46" s="43" t="s">
        <v>29</v>
      </c>
      <c r="F46" s="44"/>
    </row>
    <row r="47" spans="1:9" x14ac:dyDescent="0.25">
      <c r="A47" s="53" t="str">
        <f t="shared" ref="A47:B55" si="2">+A34</f>
        <v>Student employment (labour &amp; student stipends)</v>
      </c>
      <c r="B47" s="22">
        <f t="shared" si="2"/>
        <v>20000</v>
      </c>
      <c r="C47" s="137">
        <v>0.65</v>
      </c>
      <c r="D47" s="22">
        <f t="shared" ref="D47:E51" si="3">+B34</f>
        <v>20000</v>
      </c>
      <c r="E47" s="47">
        <f t="shared" si="3"/>
        <v>0</v>
      </c>
      <c r="F47" s="9"/>
      <c r="H47" s="139" t="s">
        <v>142</v>
      </c>
    </row>
    <row r="48" spans="1:9" x14ac:dyDescent="0.25">
      <c r="A48" s="53" t="str">
        <f t="shared" si="2"/>
        <v>PI Fees</v>
      </c>
      <c r="B48" s="22">
        <f t="shared" si="2"/>
        <v>5000</v>
      </c>
      <c r="C48" s="137">
        <v>0.65</v>
      </c>
      <c r="D48" s="22">
        <f t="shared" si="3"/>
        <v>5000</v>
      </c>
      <c r="E48" s="47">
        <f t="shared" si="3"/>
        <v>0.4</v>
      </c>
      <c r="F48" s="9"/>
      <c r="H48" s="140" t="s">
        <v>146</v>
      </c>
    </row>
    <row r="49" spans="1:6" x14ac:dyDescent="0.25">
      <c r="A49" s="53" t="str">
        <f t="shared" si="2"/>
        <v>Employees</v>
      </c>
      <c r="B49" s="22">
        <f t="shared" si="2"/>
        <v>50000</v>
      </c>
      <c r="C49" s="137">
        <v>0.65</v>
      </c>
      <c r="D49" s="22">
        <f t="shared" si="3"/>
        <v>50000</v>
      </c>
      <c r="E49" s="47">
        <f t="shared" si="3"/>
        <v>0.4</v>
      </c>
      <c r="F49" s="9"/>
    </row>
    <row r="50" spans="1:6" x14ac:dyDescent="0.25">
      <c r="A50" s="53" t="str">
        <f t="shared" si="2"/>
        <v>Travel</v>
      </c>
      <c r="B50" s="22">
        <f t="shared" si="2"/>
        <v>3500</v>
      </c>
      <c r="C50" s="137">
        <v>0.02</v>
      </c>
      <c r="D50" s="22">
        <f t="shared" si="3"/>
        <v>3500</v>
      </c>
      <c r="E50" s="47">
        <f t="shared" si="3"/>
        <v>0</v>
      </c>
      <c r="F50" s="9"/>
    </row>
    <row r="51" spans="1:6" x14ac:dyDescent="0.25">
      <c r="A51" s="53" t="str">
        <f t="shared" si="2"/>
        <v>Materials &amp; Supplies</v>
      </c>
      <c r="B51" s="22">
        <f t="shared" si="2"/>
        <v>3800</v>
      </c>
      <c r="C51" s="137">
        <v>0</v>
      </c>
      <c r="D51" s="22">
        <f t="shared" si="3"/>
        <v>3800</v>
      </c>
      <c r="E51" s="47">
        <f t="shared" si="3"/>
        <v>0</v>
      </c>
      <c r="F51" s="9"/>
    </row>
    <row r="52" spans="1:6" x14ac:dyDescent="0.25">
      <c r="A52" s="53">
        <f t="shared" si="2"/>
        <v>0</v>
      </c>
      <c r="B52" s="22">
        <f t="shared" si="2"/>
        <v>0</v>
      </c>
      <c r="C52" s="137"/>
      <c r="D52" s="22">
        <f>+B39</f>
        <v>0</v>
      </c>
      <c r="E52" s="47">
        <v>0</v>
      </c>
      <c r="F52" s="9"/>
    </row>
    <row r="53" spans="1:6" x14ac:dyDescent="0.25">
      <c r="A53" s="53">
        <f t="shared" si="2"/>
        <v>0</v>
      </c>
      <c r="B53" s="22">
        <f t="shared" si="2"/>
        <v>0</v>
      </c>
      <c r="C53" s="137"/>
      <c r="D53" s="22">
        <f>+B40</f>
        <v>0</v>
      </c>
      <c r="E53" s="47"/>
      <c r="F53" s="9"/>
    </row>
    <row r="54" spans="1:6" x14ac:dyDescent="0.25">
      <c r="A54" s="53">
        <f t="shared" si="2"/>
        <v>0</v>
      </c>
      <c r="B54" s="22">
        <f t="shared" si="2"/>
        <v>0</v>
      </c>
      <c r="C54" s="137"/>
      <c r="D54" s="22">
        <f>+B41</f>
        <v>0</v>
      </c>
      <c r="E54" s="47"/>
      <c r="F54" s="9"/>
    </row>
    <row r="55" spans="1:6" x14ac:dyDescent="0.25">
      <c r="A55" s="53">
        <f t="shared" si="2"/>
        <v>0</v>
      </c>
      <c r="B55" s="23">
        <f t="shared" si="2"/>
        <v>0</v>
      </c>
      <c r="C55" s="137"/>
      <c r="D55" s="22">
        <f>+B42</f>
        <v>0</v>
      </c>
      <c r="E55" s="47">
        <f>+C41</f>
        <v>0</v>
      </c>
      <c r="F55" s="11"/>
    </row>
    <row r="56" spans="1:6" x14ac:dyDescent="0.25">
      <c r="A56" s="51" t="s">
        <v>9</v>
      </c>
      <c r="B56" s="13">
        <f>SUM(B47:B55)</f>
        <v>82300</v>
      </c>
      <c r="D56" s="13">
        <f>SUM(D47:D55)</f>
        <v>82300</v>
      </c>
      <c r="F56" s="7"/>
    </row>
    <row r="57" spans="1:6" x14ac:dyDescent="0.25">
      <c r="A57" s="2" t="s">
        <v>26</v>
      </c>
      <c r="B57" s="24"/>
      <c r="D57" s="24"/>
      <c r="F57" s="6"/>
    </row>
    <row r="58" spans="1:6" x14ac:dyDescent="0.25">
      <c r="A58" s="52" t="str">
        <f t="shared" ref="A58:A66" si="4">+A34</f>
        <v>Student employment (labour &amp; student stipends)</v>
      </c>
      <c r="B58" s="12">
        <f>+B47*C47</f>
        <v>13000</v>
      </c>
      <c r="D58" s="12">
        <f>+D47*E47</f>
        <v>0</v>
      </c>
      <c r="F58" s="37">
        <f>+D58-B58</f>
        <v>-13000</v>
      </c>
    </row>
    <row r="59" spans="1:6" x14ac:dyDescent="0.25">
      <c r="A59" s="52" t="str">
        <f t="shared" si="4"/>
        <v>PI Fees</v>
      </c>
      <c r="B59" s="12">
        <f t="shared" ref="B59:B66" si="5">+B48*C48</f>
        <v>3250</v>
      </c>
      <c r="D59" s="12">
        <f t="shared" ref="D59:D66" si="6">+D48*E48</f>
        <v>2000</v>
      </c>
      <c r="F59" s="37">
        <f t="shared" ref="F59:F65" si="7">+D59-B59</f>
        <v>-1250</v>
      </c>
    </row>
    <row r="60" spans="1:6" x14ac:dyDescent="0.25">
      <c r="A60" s="52" t="str">
        <f t="shared" si="4"/>
        <v>Employees</v>
      </c>
      <c r="B60" s="12">
        <f t="shared" si="5"/>
        <v>32500</v>
      </c>
      <c r="D60" s="12">
        <f t="shared" si="6"/>
        <v>20000</v>
      </c>
      <c r="F60" s="37">
        <f t="shared" si="7"/>
        <v>-12500</v>
      </c>
    </row>
    <row r="61" spans="1:6" x14ac:dyDescent="0.25">
      <c r="A61" s="52" t="str">
        <f t="shared" si="4"/>
        <v>Travel</v>
      </c>
      <c r="B61" s="12">
        <f t="shared" si="5"/>
        <v>70</v>
      </c>
      <c r="D61" s="12">
        <f t="shared" si="6"/>
        <v>0</v>
      </c>
      <c r="F61" s="37">
        <f t="shared" si="7"/>
        <v>-70</v>
      </c>
    </row>
    <row r="62" spans="1:6" x14ac:dyDescent="0.25">
      <c r="A62" s="52" t="str">
        <f t="shared" si="4"/>
        <v>Materials &amp; Supplies</v>
      </c>
      <c r="B62" s="12">
        <f t="shared" si="5"/>
        <v>0</v>
      </c>
      <c r="D62" s="12">
        <f t="shared" si="6"/>
        <v>0</v>
      </c>
      <c r="F62" s="37">
        <f t="shared" si="7"/>
        <v>0</v>
      </c>
    </row>
    <row r="63" spans="1:6" x14ac:dyDescent="0.25">
      <c r="A63" s="52">
        <f t="shared" si="4"/>
        <v>0</v>
      </c>
      <c r="B63" s="12">
        <f t="shared" si="5"/>
        <v>0</v>
      </c>
      <c r="D63" s="12">
        <f t="shared" si="6"/>
        <v>0</v>
      </c>
      <c r="F63" s="37">
        <f t="shared" si="7"/>
        <v>0</v>
      </c>
    </row>
    <row r="64" spans="1:6" x14ac:dyDescent="0.25">
      <c r="A64" s="52">
        <f t="shared" si="4"/>
        <v>0</v>
      </c>
      <c r="B64" s="12">
        <f t="shared" si="5"/>
        <v>0</v>
      </c>
      <c r="D64" s="12">
        <f t="shared" si="6"/>
        <v>0</v>
      </c>
      <c r="F64" s="37">
        <f t="shared" si="7"/>
        <v>0</v>
      </c>
    </row>
    <row r="65" spans="1:6" x14ac:dyDescent="0.25">
      <c r="A65" s="52">
        <f t="shared" si="4"/>
        <v>0</v>
      </c>
      <c r="B65" s="12">
        <f t="shared" si="5"/>
        <v>0</v>
      </c>
      <c r="D65" s="12">
        <f t="shared" si="6"/>
        <v>0</v>
      </c>
      <c r="F65" s="37">
        <f t="shared" si="7"/>
        <v>0</v>
      </c>
    </row>
    <row r="66" spans="1:6" x14ac:dyDescent="0.25">
      <c r="A66" s="52">
        <f t="shared" si="4"/>
        <v>0</v>
      </c>
      <c r="B66" s="12">
        <f t="shared" si="5"/>
        <v>0</v>
      </c>
      <c r="D66" s="12">
        <f t="shared" si="6"/>
        <v>0</v>
      </c>
      <c r="F66" s="37">
        <f>+D66-B66</f>
        <v>0</v>
      </c>
    </row>
    <row r="67" spans="1:6" x14ac:dyDescent="0.25">
      <c r="A67" s="51" t="s">
        <v>12</v>
      </c>
      <c r="B67" s="5">
        <f>SUM(B58:B66)</f>
        <v>48820</v>
      </c>
      <c r="D67" s="13">
        <f>SUM(D58:D66)</f>
        <v>22000</v>
      </c>
      <c r="F67" s="36">
        <f>+D67-B67</f>
        <v>-26820</v>
      </c>
    </row>
    <row r="68" spans="1:6" x14ac:dyDescent="0.25">
      <c r="A68" s="51" t="s">
        <v>0</v>
      </c>
      <c r="B68" s="5">
        <f>+B67+B56</f>
        <v>131120</v>
      </c>
      <c r="D68" s="5">
        <f>+D67+D56</f>
        <v>104300</v>
      </c>
      <c r="F68" s="7"/>
    </row>
    <row r="69" spans="1:6" ht="21.6" customHeight="1" x14ac:dyDescent="0.25">
      <c r="A69" s="84" t="s">
        <v>4</v>
      </c>
      <c r="B69" s="86"/>
      <c r="C69" s="85"/>
      <c r="D69" s="86"/>
      <c r="E69" s="85"/>
      <c r="F69" s="96" t="s">
        <v>57</v>
      </c>
    </row>
    <row r="70" spans="1:6" x14ac:dyDescent="0.25">
      <c r="A70" s="2" t="s">
        <v>6</v>
      </c>
      <c r="B70" s="4">
        <f>SUM(B59:B66)*0.4</f>
        <v>14328</v>
      </c>
      <c r="D70" s="4">
        <f>+B70</f>
        <v>14328</v>
      </c>
      <c r="F70" s="6"/>
    </row>
    <row r="71" spans="1:6" x14ac:dyDescent="0.25">
      <c r="A71" s="2" t="s">
        <v>58</v>
      </c>
      <c r="B71" s="4">
        <f>SUM(B59:B66)*0.2</f>
        <v>7164</v>
      </c>
      <c r="D71" s="4">
        <f>+B71</f>
        <v>7164</v>
      </c>
      <c r="F71" s="6"/>
    </row>
    <row r="72" spans="1:6" x14ac:dyDescent="0.25">
      <c r="A72" s="2" t="s">
        <v>55</v>
      </c>
      <c r="B72" s="4">
        <f>SUM(B59:B66)*0.4</f>
        <v>14328</v>
      </c>
      <c r="D72" s="4">
        <f>+D74-D71-D70-D73</f>
        <v>508</v>
      </c>
      <c r="F72" s="37">
        <f>+D72-B72</f>
        <v>-13820</v>
      </c>
    </row>
    <row r="73" spans="1:6" x14ac:dyDescent="0.25">
      <c r="A73" s="2" t="s">
        <v>56</v>
      </c>
      <c r="B73" s="4">
        <f>+B58</f>
        <v>13000</v>
      </c>
      <c r="D73" s="4">
        <f>+D58</f>
        <v>0</v>
      </c>
      <c r="F73" s="37">
        <f>+D73-B73</f>
        <v>-13000</v>
      </c>
    </row>
    <row r="74" spans="1:6" x14ac:dyDescent="0.25">
      <c r="A74" s="51" t="s">
        <v>8</v>
      </c>
      <c r="B74" s="1">
        <f>SUM(B70:B73)</f>
        <v>48820</v>
      </c>
      <c r="C74" s="14"/>
      <c r="D74" s="1">
        <f>+D67</f>
        <v>22000</v>
      </c>
      <c r="E74" s="14"/>
      <c r="F74" s="36">
        <f>+D74-B74</f>
        <v>-26820</v>
      </c>
    </row>
    <row r="75" spans="1:6" ht="15.75" thickBot="1" x14ac:dyDescent="0.3"/>
    <row r="76" spans="1:6" ht="15.75" x14ac:dyDescent="0.25">
      <c r="A76" s="97" t="s">
        <v>63</v>
      </c>
      <c r="B76" s="98"/>
      <c r="C76" s="98"/>
      <c r="D76" s="98"/>
      <c r="E76" s="98"/>
      <c r="F76" s="99"/>
    </row>
    <row r="77" spans="1:6" x14ac:dyDescent="0.25">
      <c r="A77" s="100"/>
      <c r="B77" s="19"/>
      <c r="C77" s="19"/>
      <c r="D77" s="19"/>
      <c r="E77" s="19"/>
      <c r="F77" s="101"/>
    </row>
    <row r="78" spans="1:6" x14ac:dyDescent="0.25">
      <c r="A78" s="102"/>
      <c r="C78" s="105" t="s">
        <v>64</v>
      </c>
      <c r="D78" s="19"/>
      <c r="E78" s="19"/>
      <c r="F78" s="101"/>
    </row>
    <row r="79" spans="1:6" x14ac:dyDescent="0.25">
      <c r="A79" s="102"/>
      <c r="B79" s="19"/>
      <c r="C79" s="105" t="s">
        <v>6</v>
      </c>
      <c r="D79" s="107">
        <f>+D81/6*4</f>
        <v>0</v>
      </c>
      <c r="E79" s="19"/>
      <c r="F79" s="101"/>
    </row>
    <row r="80" spans="1:6" x14ac:dyDescent="0.25">
      <c r="A80" s="102"/>
      <c r="B80" s="19"/>
      <c r="C80" s="105" t="s">
        <v>58</v>
      </c>
      <c r="D80" s="103">
        <f>+D81/6*2</f>
        <v>0</v>
      </c>
      <c r="E80" s="19"/>
      <c r="F80" s="101"/>
    </row>
    <row r="81" spans="1:6" ht="45.75" customHeight="1" x14ac:dyDescent="0.25">
      <c r="A81" s="111"/>
      <c r="B81" s="20"/>
      <c r="C81" s="112" t="s">
        <v>67</v>
      </c>
      <c r="D81" s="113">
        <f>IF(SUM(D72)&lt;0,-D72,0)</f>
        <v>0</v>
      </c>
      <c r="E81" s="222" t="s">
        <v>68</v>
      </c>
      <c r="F81" s="223"/>
    </row>
    <row r="82" spans="1:6" x14ac:dyDescent="0.25">
      <c r="A82" s="102"/>
      <c r="B82" s="19"/>
      <c r="C82" s="105" t="s">
        <v>65</v>
      </c>
      <c r="D82" s="107">
        <f>+D83-D81</f>
        <v>26820</v>
      </c>
      <c r="E82" s="19"/>
      <c r="F82" s="101"/>
    </row>
    <row r="83" spans="1:6" ht="26.25" customHeight="1" thickBot="1" x14ac:dyDescent="0.3">
      <c r="A83" s="108"/>
      <c r="B83" s="110"/>
      <c r="C83" s="109" t="s">
        <v>66</v>
      </c>
      <c r="D83" s="104">
        <f>-F74</f>
        <v>26820</v>
      </c>
      <c r="E83" s="209" t="s">
        <v>72</v>
      </c>
      <c r="F83" s="210"/>
    </row>
    <row r="85" spans="1:6" x14ac:dyDescent="0.25">
      <c r="A85" s="206" t="s">
        <v>164</v>
      </c>
      <c r="B85" s="206"/>
      <c r="C85" s="206"/>
      <c r="D85" s="206"/>
      <c r="E85" s="206"/>
      <c r="F85" s="206"/>
    </row>
  </sheetData>
  <sheetProtection algorithmName="SHA-512" hashValue="f0YqnwPx7FWPVZwiMzCtxiNg8NP08h1jHLL1BKm7TdpmogU3dHvt9Ks1fo9BL6R0q6Tjv0euKKRHT1a/rFcTyQ==" saltValue="VTBZlSVHxEIz0bM27ofMvA==" spinCount="100000" sheet="1"/>
  <mergeCells count="12">
    <mergeCell ref="H35:H42"/>
    <mergeCell ref="A3:H3"/>
    <mergeCell ref="A26:F26"/>
    <mergeCell ref="B27:F27"/>
    <mergeCell ref="H27:H29"/>
    <mergeCell ref="B28:F28"/>
    <mergeCell ref="B29:F29"/>
    <mergeCell ref="A85:F85"/>
    <mergeCell ref="B45:C45"/>
    <mergeCell ref="D45:E45"/>
    <mergeCell ref="E81:F81"/>
    <mergeCell ref="E83:F83"/>
  </mergeCells>
  <pageMargins left="0.67" right="0.42" top="0.31" bottom="0.51" header="0.3" footer="0.3"/>
  <pageSetup scale="75" orientation="portrait" r:id="rId1"/>
  <headerFooter>
    <oddFooter>&amp;LWorksheet C - direct project costs by expense category without overhead included, multiple overhead rates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31993-4408-4709-9278-92150532A29D}">
  <sheetPr>
    <tabColor rgb="FFFFC000"/>
    <pageSetUpPr fitToPage="1"/>
  </sheetPr>
  <dimension ref="A1:I85"/>
  <sheetViews>
    <sheetView workbookViewId="0"/>
  </sheetViews>
  <sheetFormatPr defaultRowHeight="15" x14ac:dyDescent="0.25"/>
  <cols>
    <col min="1" max="1" width="48.140625" customWidth="1"/>
    <col min="2" max="2" width="14.85546875" customWidth="1"/>
    <col min="3" max="3" width="10.42578125" customWidth="1"/>
    <col min="4" max="4" width="13.7109375" customWidth="1"/>
    <col min="5" max="6" width="13.140625" customWidth="1"/>
    <col min="7" max="7" width="5.5703125" customWidth="1"/>
    <col min="8" max="8" width="77.140625" customWidth="1"/>
  </cols>
  <sheetData>
    <row r="1" spans="1:8" ht="18.75" x14ac:dyDescent="0.3">
      <c r="A1" s="127" t="s">
        <v>116</v>
      </c>
    </row>
    <row r="2" spans="1:8" ht="18.75" x14ac:dyDescent="0.25">
      <c r="A2" s="120" t="s">
        <v>47</v>
      </c>
      <c r="B2" s="40"/>
      <c r="C2" s="40"/>
      <c r="D2" s="40"/>
      <c r="E2" s="40"/>
      <c r="F2" s="40"/>
      <c r="G2" s="40"/>
      <c r="H2" s="40"/>
    </row>
    <row r="3" spans="1:8" ht="39" customHeight="1" x14ac:dyDescent="0.25">
      <c r="A3" s="247" t="s">
        <v>95</v>
      </c>
      <c r="B3" s="248"/>
      <c r="C3" s="248"/>
      <c r="D3" s="248"/>
      <c r="E3" s="248"/>
      <c r="F3" s="248"/>
      <c r="G3" s="248"/>
      <c r="H3" s="249"/>
    </row>
    <row r="4" spans="1:8" x14ac:dyDescent="0.25">
      <c r="A4" s="30" t="s">
        <v>88</v>
      </c>
      <c r="B4" s="40"/>
      <c r="C4" s="40"/>
      <c r="D4" s="40"/>
      <c r="E4" s="40"/>
      <c r="F4" s="40"/>
      <c r="G4" s="40"/>
      <c r="H4" s="40"/>
    </row>
    <row r="5" spans="1:8" x14ac:dyDescent="0.25">
      <c r="A5" s="30"/>
      <c r="B5" s="40"/>
      <c r="C5" s="40"/>
      <c r="D5" s="40"/>
      <c r="E5" s="40"/>
      <c r="F5" s="40"/>
      <c r="G5" s="40"/>
      <c r="H5" s="40"/>
    </row>
    <row r="6" spans="1:8" x14ac:dyDescent="0.25">
      <c r="A6" s="30" t="s">
        <v>138</v>
      </c>
      <c r="B6" s="40"/>
      <c r="C6" s="40"/>
      <c r="D6" s="40"/>
      <c r="E6" s="40"/>
      <c r="F6" s="40"/>
      <c r="G6" s="40"/>
      <c r="H6" s="40"/>
    </row>
    <row r="7" spans="1:8" x14ac:dyDescent="0.25">
      <c r="A7" s="30" t="s">
        <v>141</v>
      </c>
      <c r="B7" s="40"/>
      <c r="C7" s="40"/>
      <c r="D7" s="40"/>
      <c r="E7" s="40"/>
      <c r="F7" s="40"/>
      <c r="G7" s="40"/>
      <c r="H7" s="40"/>
    </row>
    <row r="8" spans="1:8" x14ac:dyDescent="0.25">
      <c r="A8" s="30"/>
      <c r="B8" s="40"/>
      <c r="C8" s="40"/>
      <c r="D8" s="40"/>
      <c r="E8" s="40"/>
      <c r="F8" s="40"/>
      <c r="G8" s="40"/>
      <c r="H8" s="40"/>
    </row>
    <row r="9" spans="1:8" x14ac:dyDescent="0.25">
      <c r="A9" s="122" t="s">
        <v>98</v>
      </c>
      <c r="B9" s="40"/>
      <c r="C9" s="40"/>
      <c r="D9" s="40"/>
      <c r="E9" s="40"/>
      <c r="F9" s="40"/>
      <c r="G9" s="40"/>
      <c r="H9" s="40"/>
    </row>
    <row r="10" spans="1:8" x14ac:dyDescent="0.25">
      <c r="A10" s="114" t="s">
        <v>54</v>
      </c>
      <c r="B10" s="115">
        <v>10000</v>
      </c>
      <c r="C10" s="40"/>
      <c r="D10" s="40"/>
      <c r="E10" s="40"/>
      <c r="F10" s="40"/>
      <c r="G10" s="40"/>
      <c r="H10" s="40"/>
    </row>
    <row r="11" spans="1:8" x14ac:dyDescent="0.25">
      <c r="A11" s="114" t="s">
        <v>53</v>
      </c>
      <c r="B11" s="115">
        <v>50000</v>
      </c>
      <c r="C11" s="40"/>
      <c r="D11" s="40"/>
      <c r="E11" s="40"/>
      <c r="F11" s="40"/>
      <c r="G11" s="40"/>
      <c r="H11" s="40"/>
    </row>
    <row r="12" spans="1:8" x14ac:dyDescent="0.25">
      <c r="A12" s="114" t="s">
        <v>28</v>
      </c>
      <c r="B12" s="115">
        <v>20000</v>
      </c>
      <c r="C12" s="40"/>
      <c r="D12" s="40"/>
      <c r="E12" s="40"/>
      <c r="F12" s="40"/>
      <c r="G12" s="40"/>
      <c r="H12" s="40"/>
    </row>
    <row r="13" spans="1:8" x14ac:dyDescent="0.25">
      <c r="A13" s="114" t="s">
        <v>101</v>
      </c>
      <c r="B13" s="115">
        <v>20000</v>
      </c>
      <c r="C13" s="40"/>
      <c r="D13" s="40"/>
      <c r="E13" s="40"/>
      <c r="F13" s="40"/>
      <c r="G13" s="40"/>
      <c r="H13" s="40"/>
    </row>
    <row r="14" spans="1:8" x14ac:dyDescent="0.25">
      <c r="A14" s="114" t="s">
        <v>140</v>
      </c>
      <c r="B14" s="115">
        <f>SUM(B10:B13)*0.15</f>
        <v>15000</v>
      </c>
      <c r="C14" s="40"/>
      <c r="D14" s="40"/>
      <c r="E14" s="40"/>
      <c r="F14" s="40"/>
      <c r="G14" s="40"/>
      <c r="H14" s="40"/>
    </row>
    <row r="15" spans="1:8" x14ac:dyDescent="0.25">
      <c r="A15" s="114" t="s">
        <v>139</v>
      </c>
      <c r="B15" s="116">
        <v>50000</v>
      </c>
      <c r="C15" s="40"/>
      <c r="D15" s="40"/>
      <c r="E15" s="40"/>
      <c r="F15" s="40"/>
      <c r="G15" s="40"/>
      <c r="H15" s="40"/>
    </row>
    <row r="16" spans="1:8" x14ac:dyDescent="0.25">
      <c r="A16" s="114" t="s">
        <v>92</v>
      </c>
      <c r="B16" s="115">
        <f>SUM(B10:B15)</f>
        <v>165000</v>
      </c>
      <c r="C16" s="40"/>
      <c r="D16" s="40"/>
      <c r="E16" s="40"/>
      <c r="F16" s="40"/>
      <c r="G16" s="40"/>
      <c r="H16" s="40"/>
    </row>
    <row r="17" spans="1:8" x14ac:dyDescent="0.25">
      <c r="A17" s="40"/>
      <c r="B17" s="40"/>
      <c r="C17" s="40"/>
      <c r="D17" s="40"/>
      <c r="E17" s="40"/>
      <c r="F17" s="40"/>
      <c r="G17" s="40"/>
      <c r="H17" s="40"/>
    </row>
    <row r="18" spans="1:8" x14ac:dyDescent="0.25">
      <c r="A18" s="30" t="s">
        <v>79</v>
      </c>
      <c r="B18" s="40"/>
      <c r="C18" s="40"/>
      <c r="D18" s="40"/>
      <c r="E18" s="40"/>
      <c r="F18" s="40"/>
      <c r="G18" s="40"/>
      <c r="H18" s="40"/>
    </row>
    <row r="19" spans="1:8" x14ac:dyDescent="0.25">
      <c r="A19" s="30" t="s">
        <v>110</v>
      </c>
      <c r="B19" s="40"/>
      <c r="C19" s="40"/>
      <c r="D19" s="40"/>
      <c r="E19" s="40"/>
      <c r="F19" s="40"/>
      <c r="G19" s="40"/>
      <c r="H19" s="40"/>
    </row>
    <row r="20" spans="1:8" x14ac:dyDescent="0.25">
      <c r="A20" s="30" t="s">
        <v>102</v>
      </c>
      <c r="B20" s="40"/>
      <c r="C20" s="40"/>
      <c r="D20" s="40"/>
      <c r="E20" s="40"/>
      <c r="F20" s="40"/>
      <c r="G20" s="40"/>
      <c r="H20" s="40"/>
    </row>
    <row r="21" spans="1:8" x14ac:dyDescent="0.25">
      <c r="A21" s="30" t="s">
        <v>143</v>
      </c>
      <c r="B21" s="40"/>
      <c r="C21" s="40"/>
      <c r="D21" s="40"/>
      <c r="E21" s="40"/>
      <c r="F21" s="40"/>
      <c r="G21" s="40"/>
      <c r="H21" s="40"/>
    </row>
    <row r="22" spans="1:8" x14ac:dyDescent="0.25">
      <c r="A22" s="30"/>
      <c r="B22" s="40"/>
      <c r="C22" s="40"/>
      <c r="D22" s="40"/>
      <c r="E22" s="40"/>
      <c r="F22" s="40"/>
      <c r="G22" s="40"/>
      <c r="H22" s="40"/>
    </row>
    <row r="23" spans="1:8" ht="30" customHeight="1" x14ac:dyDescent="0.25">
      <c r="A23" s="246" t="s">
        <v>167</v>
      </c>
      <c r="B23" s="246"/>
      <c r="C23" s="246"/>
      <c r="D23" s="246"/>
      <c r="E23" s="246"/>
      <c r="F23" s="246"/>
      <c r="G23" s="246"/>
      <c r="H23" s="246"/>
    </row>
    <row r="26" spans="1:8" ht="15.75" x14ac:dyDescent="0.25">
      <c r="A26" s="229" t="s">
        <v>46</v>
      </c>
      <c r="B26" s="229"/>
      <c r="C26" s="229"/>
      <c r="D26" s="229"/>
      <c r="E26" s="229"/>
      <c r="F26" s="229"/>
      <c r="H26" s="117"/>
    </row>
    <row r="27" spans="1:8" ht="18" customHeight="1" x14ac:dyDescent="0.25">
      <c r="A27" s="76" t="s">
        <v>48</v>
      </c>
      <c r="B27" s="230"/>
      <c r="C27" s="231"/>
      <c r="D27" s="231"/>
      <c r="E27" s="231"/>
      <c r="F27" s="232"/>
      <c r="H27" s="250"/>
    </row>
    <row r="28" spans="1:8" ht="18.75" customHeight="1" x14ac:dyDescent="0.25">
      <c r="A28" s="76" t="s">
        <v>49</v>
      </c>
      <c r="B28" s="230"/>
      <c r="C28" s="231"/>
      <c r="D28" s="231"/>
      <c r="E28" s="231"/>
      <c r="F28" s="232"/>
      <c r="H28" s="250"/>
    </row>
    <row r="29" spans="1:8" ht="30" customHeight="1" x14ac:dyDescent="0.25">
      <c r="A29" s="79" t="s">
        <v>50</v>
      </c>
      <c r="B29" s="214"/>
      <c r="C29" s="215"/>
      <c r="D29" s="215"/>
      <c r="E29" s="215"/>
      <c r="F29" s="216"/>
      <c r="H29" s="250"/>
    </row>
    <row r="30" spans="1:8" x14ac:dyDescent="0.25">
      <c r="A30" s="77"/>
      <c r="B30" s="19"/>
      <c r="C30" s="19"/>
      <c r="D30" s="19"/>
      <c r="E30" s="19"/>
      <c r="F30" s="19"/>
    </row>
    <row r="31" spans="1:8" x14ac:dyDescent="0.25">
      <c r="A31" s="30" t="s">
        <v>69</v>
      </c>
      <c r="B31" s="40"/>
      <c r="C31" s="40"/>
      <c r="D31" s="40"/>
    </row>
    <row r="32" spans="1:8" x14ac:dyDescent="0.25">
      <c r="A32" s="34"/>
    </row>
    <row r="33" spans="1:9" ht="43.9" customHeight="1" x14ac:dyDescent="0.25">
      <c r="A33" s="41" t="s">
        <v>33</v>
      </c>
      <c r="B33" s="45" t="s">
        <v>25</v>
      </c>
      <c r="C33" s="46" t="s">
        <v>16</v>
      </c>
      <c r="D33" s="124" t="s">
        <v>31</v>
      </c>
      <c r="E33" s="124" t="s">
        <v>32</v>
      </c>
      <c r="H33" s="142" t="s">
        <v>62</v>
      </c>
    </row>
    <row r="34" spans="1:9" x14ac:dyDescent="0.25">
      <c r="A34" s="50" t="s">
        <v>27</v>
      </c>
      <c r="B34" s="89">
        <v>50000</v>
      </c>
      <c r="C34" s="90">
        <v>0</v>
      </c>
      <c r="D34" s="17">
        <f>+C34*B34</f>
        <v>0</v>
      </c>
      <c r="E34" s="17">
        <f>+D34+B34</f>
        <v>50000</v>
      </c>
      <c r="H34" s="142" t="s">
        <v>161</v>
      </c>
    </row>
    <row r="35" spans="1:9" x14ac:dyDescent="0.25">
      <c r="A35" s="94" t="s">
        <v>54</v>
      </c>
      <c r="B35" s="89">
        <v>10000</v>
      </c>
      <c r="C35" s="90">
        <v>0.15</v>
      </c>
      <c r="D35" s="17">
        <f t="shared" ref="D35:D42" si="0">+C35*B35</f>
        <v>1500</v>
      </c>
      <c r="E35" s="17">
        <f t="shared" ref="E35:E42" si="1">+D35+B35</f>
        <v>11500</v>
      </c>
      <c r="H35" s="228" t="s">
        <v>162</v>
      </c>
    </row>
    <row r="36" spans="1:9" x14ac:dyDescent="0.25">
      <c r="A36" s="94" t="s">
        <v>53</v>
      </c>
      <c r="B36" s="89">
        <v>50000</v>
      </c>
      <c r="C36" s="90">
        <v>0.15</v>
      </c>
      <c r="D36" s="17">
        <f t="shared" si="0"/>
        <v>7500</v>
      </c>
      <c r="E36" s="17">
        <f t="shared" si="1"/>
        <v>57500</v>
      </c>
      <c r="H36" s="228"/>
    </row>
    <row r="37" spans="1:9" x14ac:dyDescent="0.25">
      <c r="A37" s="94" t="s">
        <v>28</v>
      </c>
      <c r="B37" s="89">
        <v>20000</v>
      </c>
      <c r="C37" s="90">
        <v>0.15</v>
      </c>
      <c r="D37" s="17">
        <f t="shared" si="0"/>
        <v>3000</v>
      </c>
      <c r="E37" s="17">
        <f t="shared" si="1"/>
        <v>23000</v>
      </c>
      <c r="H37" s="228"/>
    </row>
    <row r="38" spans="1:9" x14ac:dyDescent="0.25">
      <c r="A38" s="94" t="s">
        <v>101</v>
      </c>
      <c r="B38" s="89">
        <v>20000</v>
      </c>
      <c r="C38" s="90">
        <v>0.15</v>
      </c>
      <c r="D38" s="17">
        <f t="shared" si="0"/>
        <v>3000</v>
      </c>
      <c r="E38" s="17">
        <f t="shared" si="1"/>
        <v>23000</v>
      </c>
      <c r="H38" s="228"/>
    </row>
    <row r="39" spans="1:9" x14ac:dyDescent="0.25">
      <c r="A39" s="94"/>
      <c r="B39" s="89"/>
      <c r="C39" s="90">
        <v>0</v>
      </c>
      <c r="D39" s="17">
        <f t="shared" si="0"/>
        <v>0</v>
      </c>
      <c r="E39" s="17">
        <f t="shared" si="1"/>
        <v>0</v>
      </c>
      <c r="H39" s="228"/>
    </row>
    <row r="40" spans="1:9" x14ac:dyDescent="0.25">
      <c r="A40" s="94"/>
      <c r="B40" s="89"/>
      <c r="C40" s="90">
        <v>0</v>
      </c>
      <c r="D40" s="17">
        <f t="shared" si="0"/>
        <v>0</v>
      </c>
      <c r="E40" s="17">
        <f t="shared" si="1"/>
        <v>0</v>
      </c>
      <c r="H40" s="228"/>
    </row>
    <row r="41" spans="1:9" x14ac:dyDescent="0.25">
      <c r="A41" s="94"/>
      <c r="B41" s="89"/>
      <c r="C41" s="90">
        <v>0</v>
      </c>
      <c r="D41" s="17">
        <f t="shared" si="0"/>
        <v>0</v>
      </c>
      <c r="E41" s="17">
        <f t="shared" si="1"/>
        <v>0</v>
      </c>
      <c r="H41" s="228"/>
    </row>
    <row r="42" spans="1:9" x14ac:dyDescent="0.25">
      <c r="A42" s="94"/>
      <c r="B42" s="93"/>
      <c r="C42" s="90">
        <v>0</v>
      </c>
      <c r="D42" s="21">
        <f t="shared" si="0"/>
        <v>0</v>
      </c>
      <c r="E42" s="21">
        <f t="shared" si="1"/>
        <v>0</v>
      </c>
      <c r="H42" s="228"/>
      <c r="I42" s="32"/>
    </row>
    <row r="43" spans="1:9" x14ac:dyDescent="0.25">
      <c r="B43" s="17">
        <f>SUM(B34:B42)</f>
        <v>150000</v>
      </c>
      <c r="D43" s="17">
        <f>SUM(D34:D42)</f>
        <v>15000</v>
      </c>
      <c r="E43" s="17">
        <f>SUM(E34:E42)</f>
        <v>165000</v>
      </c>
      <c r="H43" s="25"/>
      <c r="I43" s="18"/>
    </row>
    <row r="45" spans="1:9" ht="21.6" customHeight="1" x14ac:dyDescent="0.25">
      <c r="A45" s="48" t="s">
        <v>2</v>
      </c>
      <c r="B45" s="224" t="s">
        <v>1</v>
      </c>
      <c r="C45" s="225"/>
      <c r="D45" s="224" t="s">
        <v>7</v>
      </c>
      <c r="E45" s="225"/>
      <c r="F45" s="49" t="s">
        <v>3</v>
      </c>
    </row>
    <row r="46" spans="1:9" ht="12.6" customHeight="1" x14ac:dyDescent="0.25">
      <c r="A46" s="3"/>
      <c r="B46" s="42" t="s">
        <v>30</v>
      </c>
      <c r="C46" s="43" t="s">
        <v>29</v>
      </c>
      <c r="D46" s="42" t="s">
        <v>30</v>
      </c>
      <c r="E46" s="43" t="s">
        <v>29</v>
      </c>
      <c r="F46" s="44"/>
    </row>
    <row r="47" spans="1:9" x14ac:dyDescent="0.25">
      <c r="A47" s="53" t="str">
        <f t="shared" ref="A47:B55" si="2">+A34</f>
        <v>Student employment (labour &amp; student stipends)</v>
      </c>
      <c r="B47" s="22">
        <f t="shared" si="2"/>
        <v>50000</v>
      </c>
      <c r="C47" s="137">
        <v>0.4</v>
      </c>
      <c r="D47" s="22">
        <f t="shared" ref="D47:E51" si="3">+B34</f>
        <v>50000</v>
      </c>
      <c r="E47" s="47">
        <f t="shared" si="3"/>
        <v>0</v>
      </c>
      <c r="F47" s="9"/>
      <c r="H47" s="139" t="s">
        <v>142</v>
      </c>
    </row>
    <row r="48" spans="1:9" x14ac:dyDescent="0.25">
      <c r="A48" s="53" t="str">
        <f t="shared" si="2"/>
        <v>PI Fees</v>
      </c>
      <c r="B48" s="22">
        <f t="shared" si="2"/>
        <v>10000</v>
      </c>
      <c r="C48" s="137">
        <v>0.4</v>
      </c>
      <c r="D48" s="22">
        <f t="shared" si="3"/>
        <v>10000</v>
      </c>
      <c r="E48" s="47">
        <f t="shared" si="3"/>
        <v>0.15</v>
      </c>
      <c r="F48" s="9"/>
      <c r="H48" s="140" t="s">
        <v>146</v>
      </c>
    </row>
    <row r="49" spans="1:6" x14ac:dyDescent="0.25">
      <c r="A49" s="53" t="str">
        <f t="shared" si="2"/>
        <v>Employees</v>
      </c>
      <c r="B49" s="22">
        <f t="shared" si="2"/>
        <v>50000</v>
      </c>
      <c r="C49" s="137">
        <v>0.4</v>
      </c>
      <c r="D49" s="22">
        <f t="shared" si="3"/>
        <v>50000</v>
      </c>
      <c r="E49" s="47">
        <f t="shared" si="3"/>
        <v>0.15</v>
      </c>
      <c r="F49" s="9"/>
    </row>
    <row r="50" spans="1:6" x14ac:dyDescent="0.25">
      <c r="A50" s="53" t="str">
        <f t="shared" si="2"/>
        <v>Travel</v>
      </c>
      <c r="B50" s="22">
        <f t="shared" si="2"/>
        <v>20000</v>
      </c>
      <c r="C50" s="137">
        <v>0.4</v>
      </c>
      <c r="D50" s="22">
        <f t="shared" si="3"/>
        <v>20000</v>
      </c>
      <c r="E50" s="47">
        <f t="shared" si="3"/>
        <v>0.15</v>
      </c>
      <c r="F50" s="9"/>
    </row>
    <row r="51" spans="1:6" x14ac:dyDescent="0.25">
      <c r="A51" s="53" t="str">
        <f t="shared" si="2"/>
        <v>Materials &amp; Supplies</v>
      </c>
      <c r="B51" s="22">
        <f t="shared" si="2"/>
        <v>20000</v>
      </c>
      <c r="C51" s="137">
        <v>0.4</v>
      </c>
      <c r="D51" s="22">
        <f t="shared" si="3"/>
        <v>20000</v>
      </c>
      <c r="E51" s="47">
        <f t="shared" si="3"/>
        <v>0.15</v>
      </c>
      <c r="F51" s="9"/>
    </row>
    <row r="52" spans="1:6" x14ac:dyDescent="0.25">
      <c r="A52" s="53">
        <f t="shared" si="2"/>
        <v>0</v>
      </c>
      <c r="B52" s="22">
        <f t="shared" si="2"/>
        <v>0</v>
      </c>
      <c r="C52" s="137"/>
      <c r="D52" s="22">
        <f>+B39</f>
        <v>0</v>
      </c>
      <c r="E52" s="47">
        <v>0</v>
      </c>
      <c r="F52" s="9"/>
    </row>
    <row r="53" spans="1:6" x14ac:dyDescent="0.25">
      <c r="A53" s="53">
        <f t="shared" si="2"/>
        <v>0</v>
      </c>
      <c r="B53" s="22">
        <f t="shared" si="2"/>
        <v>0</v>
      </c>
      <c r="C53" s="137"/>
      <c r="D53" s="22">
        <f>+B40</f>
        <v>0</v>
      </c>
      <c r="E53" s="47"/>
      <c r="F53" s="9"/>
    </row>
    <row r="54" spans="1:6" x14ac:dyDescent="0.25">
      <c r="A54" s="53">
        <f t="shared" si="2"/>
        <v>0</v>
      </c>
      <c r="B54" s="22">
        <f t="shared" si="2"/>
        <v>0</v>
      </c>
      <c r="C54" s="137"/>
      <c r="D54" s="22">
        <f>+B41</f>
        <v>0</v>
      </c>
      <c r="E54" s="47"/>
      <c r="F54" s="9"/>
    </row>
    <row r="55" spans="1:6" x14ac:dyDescent="0.25">
      <c r="A55" s="53">
        <f t="shared" si="2"/>
        <v>0</v>
      </c>
      <c r="B55" s="23">
        <f t="shared" si="2"/>
        <v>0</v>
      </c>
      <c r="C55" s="137"/>
      <c r="D55" s="22">
        <f>+B42</f>
        <v>0</v>
      </c>
      <c r="E55" s="47">
        <f>+C41</f>
        <v>0</v>
      </c>
      <c r="F55" s="11"/>
    </row>
    <row r="56" spans="1:6" x14ac:dyDescent="0.25">
      <c r="A56" s="51" t="s">
        <v>9</v>
      </c>
      <c r="B56" s="13">
        <f>SUM(B47:B55)</f>
        <v>150000</v>
      </c>
      <c r="D56" s="13">
        <f>SUM(D47:D55)</f>
        <v>150000</v>
      </c>
      <c r="F56" s="7"/>
    </row>
    <row r="57" spans="1:6" x14ac:dyDescent="0.25">
      <c r="A57" s="2" t="s">
        <v>26</v>
      </c>
      <c r="B57" s="24"/>
      <c r="D57" s="24"/>
      <c r="F57" s="6"/>
    </row>
    <row r="58" spans="1:6" x14ac:dyDescent="0.25">
      <c r="A58" s="52" t="str">
        <f t="shared" ref="A58:A66" si="4">+A34</f>
        <v>Student employment (labour &amp; student stipends)</v>
      </c>
      <c r="B58" s="12">
        <f>+B47*C47</f>
        <v>20000</v>
      </c>
      <c r="D58" s="12">
        <f>+D47*E47</f>
        <v>0</v>
      </c>
      <c r="F58" s="37">
        <f>+D58-B58</f>
        <v>-20000</v>
      </c>
    </row>
    <row r="59" spans="1:6" x14ac:dyDescent="0.25">
      <c r="A59" s="52" t="str">
        <f t="shared" si="4"/>
        <v>PI Fees</v>
      </c>
      <c r="B59" s="12">
        <f t="shared" ref="B59:B66" si="5">+B48*C48</f>
        <v>4000</v>
      </c>
      <c r="D59" s="12">
        <f t="shared" ref="D59:D66" si="6">+D48*E48</f>
        <v>1500</v>
      </c>
      <c r="F59" s="37">
        <f t="shared" ref="F59:F65" si="7">+D59-B59</f>
        <v>-2500</v>
      </c>
    </row>
    <row r="60" spans="1:6" x14ac:dyDescent="0.25">
      <c r="A60" s="52" t="str">
        <f t="shared" si="4"/>
        <v>Employees</v>
      </c>
      <c r="B60" s="12">
        <f t="shared" si="5"/>
        <v>20000</v>
      </c>
      <c r="D60" s="12">
        <f t="shared" si="6"/>
        <v>7500</v>
      </c>
      <c r="F60" s="37">
        <f t="shared" si="7"/>
        <v>-12500</v>
      </c>
    </row>
    <row r="61" spans="1:6" x14ac:dyDescent="0.25">
      <c r="A61" s="52" t="str">
        <f t="shared" si="4"/>
        <v>Travel</v>
      </c>
      <c r="B61" s="12">
        <f t="shared" si="5"/>
        <v>8000</v>
      </c>
      <c r="D61" s="12">
        <f t="shared" si="6"/>
        <v>3000</v>
      </c>
      <c r="F61" s="37">
        <f t="shared" si="7"/>
        <v>-5000</v>
      </c>
    </row>
    <row r="62" spans="1:6" x14ac:dyDescent="0.25">
      <c r="A62" s="52" t="str">
        <f t="shared" si="4"/>
        <v>Materials &amp; Supplies</v>
      </c>
      <c r="B62" s="12">
        <f t="shared" si="5"/>
        <v>8000</v>
      </c>
      <c r="D62" s="12">
        <f t="shared" si="6"/>
        <v>3000</v>
      </c>
      <c r="F62" s="37">
        <f t="shared" si="7"/>
        <v>-5000</v>
      </c>
    </row>
    <row r="63" spans="1:6" x14ac:dyDescent="0.25">
      <c r="A63" s="52">
        <f t="shared" si="4"/>
        <v>0</v>
      </c>
      <c r="B63" s="12">
        <f t="shared" si="5"/>
        <v>0</v>
      </c>
      <c r="D63" s="12">
        <f t="shared" si="6"/>
        <v>0</v>
      </c>
      <c r="F63" s="37">
        <f t="shared" si="7"/>
        <v>0</v>
      </c>
    </row>
    <row r="64" spans="1:6" x14ac:dyDescent="0.25">
      <c r="A64" s="52">
        <f t="shared" si="4"/>
        <v>0</v>
      </c>
      <c r="B64" s="12">
        <f t="shared" si="5"/>
        <v>0</v>
      </c>
      <c r="D64" s="12">
        <f t="shared" si="6"/>
        <v>0</v>
      </c>
      <c r="F64" s="37">
        <f t="shared" si="7"/>
        <v>0</v>
      </c>
    </row>
    <row r="65" spans="1:6" x14ac:dyDescent="0.25">
      <c r="A65" s="52">
        <f t="shared" si="4"/>
        <v>0</v>
      </c>
      <c r="B65" s="12">
        <f t="shared" si="5"/>
        <v>0</v>
      </c>
      <c r="D65" s="12">
        <f t="shared" si="6"/>
        <v>0</v>
      </c>
      <c r="F65" s="37">
        <f t="shared" si="7"/>
        <v>0</v>
      </c>
    </row>
    <row r="66" spans="1:6" x14ac:dyDescent="0.25">
      <c r="A66" s="52">
        <f t="shared" si="4"/>
        <v>0</v>
      </c>
      <c r="B66" s="12">
        <f t="shared" si="5"/>
        <v>0</v>
      </c>
      <c r="D66" s="12">
        <f t="shared" si="6"/>
        <v>0</v>
      </c>
      <c r="F66" s="37">
        <f>+D66-B66</f>
        <v>0</v>
      </c>
    </row>
    <row r="67" spans="1:6" x14ac:dyDescent="0.25">
      <c r="A67" s="51" t="s">
        <v>12</v>
      </c>
      <c r="B67" s="5">
        <f>SUM(B58:B66)</f>
        <v>60000</v>
      </c>
      <c r="D67" s="13">
        <f>SUM(D58:D66)</f>
        <v>15000</v>
      </c>
      <c r="F67" s="36">
        <f>+D67-B67</f>
        <v>-45000</v>
      </c>
    </row>
    <row r="68" spans="1:6" x14ac:dyDescent="0.25">
      <c r="A68" s="51" t="s">
        <v>0</v>
      </c>
      <c r="B68" s="5">
        <f>+B67+B56</f>
        <v>210000</v>
      </c>
      <c r="D68" s="5">
        <f>+D67+D56</f>
        <v>165000</v>
      </c>
      <c r="F68" s="7"/>
    </row>
    <row r="69" spans="1:6" ht="21.6" customHeight="1" x14ac:dyDescent="0.25">
      <c r="A69" s="84" t="s">
        <v>4</v>
      </c>
      <c r="B69" s="86"/>
      <c r="C69" s="85"/>
      <c r="D69" s="86"/>
      <c r="E69" s="85"/>
      <c r="F69" s="96" t="s">
        <v>57</v>
      </c>
    </row>
    <row r="70" spans="1:6" x14ac:dyDescent="0.25">
      <c r="A70" s="2" t="s">
        <v>6</v>
      </c>
      <c r="B70" s="4">
        <f>SUM(B59:B66)*0.4</f>
        <v>16000</v>
      </c>
      <c r="D70" s="4">
        <f>+B70</f>
        <v>16000</v>
      </c>
      <c r="F70" s="6"/>
    </row>
    <row r="71" spans="1:6" x14ac:dyDescent="0.25">
      <c r="A71" s="2" t="s">
        <v>58</v>
      </c>
      <c r="B71" s="4">
        <f>SUM(B59:B66)*0.2</f>
        <v>8000</v>
      </c>
      <c r="D71" s="4">
        <f>+B71</f>
        <v>8000</v>
      </c>
      <c r="F71" s="6"/>
    </row>
    <row r="72" spans="1:6" x14ac:dyDescent="0.25">
      <c r="A72" s="2" t="s">
        <v>55</v>
      </c>
      <c r="B72" s="4">
        <f>SUM(B59:B66)*0.4</f>
        <v>16000</v>
      </c>
      <c r="D72" s="4">
        <f>+D74-D71-D70-D73</f>
        <v>-9000</v>
      </c>
      <c r="F72" s="37">
        <f>+D72-B72</f>
        <v>-25000</v>
      </c>
    </row>
    <row r="73" spans="1:6" x14ac:dyDescent="0.25">
      <c r="A73" s="2" t="s">
        <v>56</v>
      </c>
      <c r="B73" s="4">
        <f>+B58</f>
        <v>20000</v>
      </c>
      <c r="D73" s="4">
        <f>+D58</f>
        <v>0</v>
      </c>
      <c r="F73" s="37">
        <f>+D73-B73</f>
        <v>-20000</v>
      </c>
    </row>
    <row r="74" spans="1:6" x14ac:dyDescent="0.25">
      <c r="A74" s="51" t="s">
        <v>8</v>
      </c>
      <c r="B74" s="1">
        <f>SUM(B70:B73)</f>
        <v>60000</v>
      </c>
      <c r="C74" s="14"/>
      <c r="D74" s="1">
        <f>+D67</f>
        <v>15000</v>
      </c>
      <c r="E74" s="14"/>
      <c r="F74" s="36">
        <f>+D74-B74</f>
        <v>-45000</v>
      </c>
    </row>
    <row r="75" spans="1:6" ht="15.75" thickBot="1" x14ac:dyDescent="0.3"/>
    <row r="76" spans="1:6" ht="15.75" x14ac:dyDescent="0.25">
      <c r="A76" s="97" t="s">
        <v>63</v>
      </c>
      <c r="B76" s="98"/>
      <c r="C76" s="98"/>
      <c r="D76" s="98"/>
      <c r="E76" s="98"/>
      <c r="F76" s="99"/>
    </row>
    <row r="77" spans="1:6" x14ac:dyDescent="0.25">
      <c r="A77" s="100"/>
      <c r="B77" s="19"/>
      <c r="C77" s="19"/>
      <c r="D77" s="19"/>
      <c r="E77" s="19"/>
      <c r="F77" s="101"/>
    </row>
    <row r="78" spans="1:6" x14ac:dyDescent="0.25">
      <c r="A78" s="102"/>
      <c r="C78" s="105" t="s">
        <v>64</v>
      </c>
      <c r="D78" s="19"/>
      <c r="E78" s="19"/>
      <c r="F78" s="101"/>
    </row>
    <row r="79" spans="1:6" x14ac:dyDescent="0.25">
      <c r="A79" s="102"/>
      <c r="B79" s="19"/>
      <c r="C79" s="105" t="s">
        <v>6</v>
      </c>
      <c r="D79" s="107">
        <f>+D81/6*4</f>
        <v>6000</v>
      </c>
      <c r="E79" s="19"/>
      <c r="F79" s="101"/>
    </row>
    <row r="80" spans="1:6" x14ac:dyDescent="0.25">
      <c r="A80" s="102"/>
      <c r="B80" s="19"/>
      <c r="C80" s="105" t="s">
        <v>58</v>
      </c>
      <c r="D80" s="103">
        <f>+D81/6*2</f>
        <v>3000</v>
      </c>
      <c r="E80" s="19"/>
      <c r="F80" s="101"/>
    </row>
    <row r="81" spans="1:6" ht="45.75" customHeight="1" x14ac:dyDescent="0.25">
      <c r="A81" s="111"/>
      <c r="B81" s="20"/>
      <c r="C81" s="112" t="s">
        <v>67</v>
      </c>
      <c r="D81" s="113">
        <f>IF(SUM(D72)&lt;0,-D72,0)</f>
        <v>9000</v>
      </c>
      <c r="E81" s="222" t="s">
        <v>68</v>
      </c>
      <c r="F81" s="223"/>
    </row>
    <row r="82" spans="1:6" x14ac:dyDescent="0.25">
      <c r="A82" s="102"/>
      <c r="B82" s="19"/>
      <c r="C82" s="105" t="s">
        <v>65</v>
      </c>
      <c r="D82" s="107">
        <f>+D83-D81</f>
        <v>36000</v>
      </c>
      <c r="E82" s="19"/>
      <c r="F82" s="101"/>
    </row>
    <row r="83" spans="1:6" ht="26.25" customHeight="1" thickBot="1" x14ac:dyDescent="0.3">
      <c r="A83" s="108"/>
      <c r="B83" s="110"/>
      <c r="C83" s="109" t="s">
        <v>66</v>
      </c>
      <c r="D83" s="104">
        <f>-F74</f>
        <v>45000</v>
      </c>
      <c r="E83" s="209" t="s">
        <v>72</v>
      </c>
      <c r="F83" s="210"/>
    </row>
    <row r="85" spans="1:6" x14ac:dyDescent="0.25">
      <c r="A85" s="206" t="s">
        <v>164</v>
      </c>
      <c r="B85" s="206"/>
      <c r="C85" s="206"/>
      <c r="D85" s="206"/>
      <c r="E85" s="206"/>
      <c r="F85" s="206"/>
    </row>
  </sheetData>
  <sheetProtection algorithmName="SHA-512" hashValue="+ARcMMHE31ZEFs9nyONWsW0YD2wxlEXlLNPeG26MTyX8Pm8n9jHJ5TpNlWunXcqm7V7fUdppmJlkWXsKMaNT7A==" saltValue="AIVwrN0+PqZX2YSo2bLfQQ==" spinCount="100000" sheet="1"/>
  <mergeCells count="13">
    <mergeCell ref="A23:H23"/>
    <mergeCell ref="A3:H3"/>
    <mergeCell ref="A26:F26"/>
    <mergeCell ref="B27:F27"/>
    <mergeCell ref="H27:H29"/>
    <mergeCell ref="B28:F28"/>
    <mergeCell ref="B29:F29"/>
    <mergeCell ref="A85:F85"/>
    <mergeCell ref="H35:H42"/>
    <mergeCell ref="B45:C45"/>
    <mergeCell ref="D45:E45"/>
    <mergeCell ref="E81:F81"/>
    <mergeCell ref="E83:F83"/>
  </mergeCells>
  <pageMargins left="0.67" right="0.42" top="0.3" bottom="0.55000000000000004" header="0.3" footer="0.3"/>
  <pageSetup scale="74" orientation="portrait" r:id="rId1"/>
  <headerFooter>
    <oddFooter>&amp;LWorksheet C - direct project costs by expense category without overhead included, multiple overhead rates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35A9-37C6-46E2-88DF-CCDB0E25A5A9}">
  <sheetPr codeName="Sheet9">
    <tabColor rgb="FFFFFF00"/>
    <pageSetUpPr fitToPage="1"/>
  </sheetPr>
  <dimension ref="A1:L82"/>
  <sheetViews>
    <sheetView workbookViewId="0"/>
  </sheetViews>
  <sheetFormatPr defaultRowHeight="15" x14ac:dyDescent="0.25"/>
  <cols>
    <col min="1" max="1" width="48.140625" customWidth="1"/>
    <col min="2" max="2" width="14.85546875" customWidth="1"/>
    <col min="3" max="3" width="10.42578125" customWidth="1"/>
    <col min="4" max="4" width="13.7109375" customWidth="1"/>
    <col min="5" max="5" width="12.85546875" customWidth="1"/>
    <col min="6" max="6" width="13.140625" customWidth="1"/>
    <col min="7" max="7" width="5" style="32" customWidth="1"/>
    <col min="8" max="8" width="79.7109375" customWidth="1"/>
  </cols>
  <sheetData>
    <row r="1" spans="1:8" ht="18.75" x14ac:dyDescent="0.3">
      <c r="A1" s="127" t="s">
        <v>131</v>
      </c>
    </row>
    <row r="2" spans="1:8" ht="18.75" x14ac:dyDescent="0.25">
      <c r="A2" s="120" t="s">
        <v>47</v>
      </c>
      <c r="B2" s="40"/>
      <c r="C2" s="40"/>
      <c r="D2" s="40"/>
      <c r="E2" s="40"/>
      <c r="F2" s="40"/>
      <c r="G2" s="40"/>
      <c r="H2" s="40"/>
    </row>
    <row r="3" spans="1:8" ht="38.25" customHeight="1" x14ac:dyDescent="0.25">
      <c r="A3" s="247" t="s">
        <v>96</v>
      </c>
      <c r="B3" s="248"/>
      <c r="C3" s="248"/>
      <c r="D3" s="248"/>
      <c r="E3" s="248"/>
      <c r="F3" s="248"/>
      <c r="G3" s="248"/>
      <c r="H3" s="249"/>
    </row>
    <row r="4" spans="1:8" x14ac:dyDescent="0.25">
      <c r="A4" s="30" t="s">
        <v>84</v>
      </c>
      <c r="B4" s="40"/>
      <c r="C4" s="40"/>
      <c r="D4" s="40"/>
      <c r="E4" s="40"/>
      <c r="F4" s="40"/>
      <c r="G4" s="40"/>
      <c r="H4" s="40"/>
    </row>
    <row r="5" spans="1:8" x14ac:dyDescent="0.25">
      <c r="A5" s="30"/>
      <c r="B5" s="40"/>
      <c r="C5" s="40"/>
      <c r="D5" s="40"/>
      <c r="E5" s="40"/>
      <c r="F5" s="40"/>
      <c r="G5" s="40"/>
      <c r="H5" s="40"/>
    </row>
    <row r="6" spans="1:8" x14ac:dyDescent="0.25">
      <c r="A6" s="30" t="s">
        <v>132</v>
      </c>
      <c r="B6" s="40"/>
      <c r="C6" s="40"/>
      <c r="D6" s="40"/>
      <c r="E6" s="40"/>
      <c r="F6" s="40"/>
      <c r="G6" s="40"/>
      <c r="H6" s="40"/>
    </row>
    <row r="7" spans="1:8" x14ac:dyDescent="0.25">
      <c r="A7" s="30" t="s">
        <v>108</v>
      </c>
      <c r="B7" s="40"/>
      <c r="C7" s="40"/>
      <c r="D7" s="40"/>
      <c r="E7" s="40"/>
      <c r="F7" s="40"/>
      <c r="G7" s="40"/>
      <c r="H7" s="40"/>
    </row>
    <row r="8" spans="1:8" x14ac:dyDescent="0.25">
      <c r="A8" s="30"/>
      <c r="B8" s="40"/>
      <c r="C8" s="40"/>
      <c r="D8" s="40"/>
      <c r="E8" s="40"/>
      <c r="F8" s="40"/>
      <c r="G8" s="40"/>
      <c r="H8" s="40"/>
    </row>
    <row r="9" spans="1:8" x14ac:dyDescent="0.25">
      <c r="A9" s="122" t="s">
        <v>98</v>
      </c>
      <c r="B9" s="126" t="s">
        <v>107</v>
      </c>
      <c r="C9" s="30" t="s">
        <v>106</v>
      </c>
      <c r="D9" s="40"/>
      <c r="E9" s="40"/>
      <c r="F9" s="40"/>
      <c r="G9" s="40"/>
      <c r="H9" s="40"/>
    </row>
    <row r="10" spans="1:8" x14ac:dyDescent="0.25">
      <c r="A10" s="114" t="s">
        <v>54</v>
      </c>
      <c r="B10" s="115">
        <v>3000</v>
      </c>
      <c r="C10" s="123">
        <v>0.3</v>
      </c>
      <c r="D10" s="40"/>
      <c r="E10" s="40"/>
      <c r="F10" s="40"/>
      <c r="G10" s="40"/>
      <c r="H10" s="40"/>
    </row>
    <row r="11" spans="1:8" x14ac:dyDescent="0.25">
      <c r="A11" s="114" t="s">
        <v>53</v>
      </c>
      <c r="B11" s="115">
        <v>22000</v>
      </c>
      <c r="C11" s="123">
        <v>0.3</v>
      </c>
      <c r="D11" s="40"/>
      <c r="E11" s="40"/>
      <c r="F11" s="40"/>
      <c r="G11" s="40"/>
      <c r="H11" s="40"/>
    </row>
    <row r="12" spans="1:8" x14ac:dyDescent="0.25">
      <c r="A12" s="114" t="s">
        <v>99</v>
      </c>
      <c r="B12" s="115">
        <v>20000</v>
      </c>
      <c r="C12" s="123">
        <v>0.3</v>
      </c>
      <c r="D12" s="40"/>
      <c r="E12" s="40"/>
      <c r="F12" s="40"/>
      <c r="G12" s="40"/>
      <c r="H12" s="40"/>
    </row>
    <row r="13" spans="1:8" x14ac:dyDescent="0.25">
      <c r="A13" s="114" t="s">
        <v>105</v>
      </c>
      <c r="B13" s="116">
        <v>5000</v>
      </c>
      <c r="C13" s="123">
        <v>0</v>
      </c>
      <c r="D13" s="40"/>
      <c r="E13" s="40"/>
      <c r="F13" s="40"/>
      <c r="G13" s="40"/>
      <c r="H13" s="40"/>
    </row>
    <row r="14" spans="1:8" x14ac:dyDescent="0.25">
      <c r="A14" s="114" t="s">
        <v>92</v>
      </c>
      <c r="B14" s="115">
        <f>SUM(B10:B13)</f>
        <v>50000</v>
      </c>
      <c r="C14" s="40"/>
      <c r="D14" s="40"/>
      <c r="E14" s="40"/>
      <c r="F14" s="40"/>
      <c r="G14" s="40"/>
      <c r="H14" s="40"/>
    </row>
    <row r="15" spans="1:8" x14ac:dyDescent="0.25">
      <c r="A15" s="40"/>
      <c r="B15" s="40"/>
      <c r="C15" s="40"/>
      <c r="D15" s="40"/>
      <c r="E15" s="40"/>
      <c r="F15" s="40"/>
      <c r="G15" s="40"/>
      <c r="H15" s="40"/>
    </row>
    <row r="16" spans="1:8" x14ac:dyDescent="0.25">
      <c r="A16" s="30" t="s">
        <v>81</v>
      </c>
      <c r="B16" s="40"/>
      <c r="C16" s="40"/>
      <c r="D16" s="40"/>
      <c r="E16" s="40"/>
      <c r="F16" s="40"/>
      <c r="G16" s="40"/>
      <c r="H16" s="40"/>
    </row>
    <row r="17" spans="1:12" x14ac:dyDescent="0.25">
      <c r="A17" s="30" t="s">
        <v>109</v>
      </c>
      <c r="B17" s="40"/>
      <c r="C17" s="40"/>
      <c r="D17" s="40"/>
      <c r="E17" s="40"/>
      <c r="F17" s="40"/>
      <c r="G17" s="40"/>
      <c r="H17" s="40"/>
    </row>
    <row r="18" spans="1:12" x14ac:dyDescent="0.25">
      <c r="A18" s="30" t="s">
        <v>102</v>
      </c>
      <c r="B18" s="40"/>
      <c r="C18" s="40"/>
      <c r="D18" s="40"/>
      <c r="E18" s="40"/>
      <c r="F18" s="40"/>
      <c r="G18" s="40"/>
      <c r="H18" s="40"/>
    </row>
    <row r="19" spans="1:12" x14ac:dyDescent="0.25">
      <c r="A19" s="30" t="s">
        <v>143</v>
      </c>
      <c r="B19" s="40"/>
      <c r="C19" s="40"/>
      <c r="D19" s="40"/>
      <c r="E19" s="40"/>
      <c r="F19" s="40"/>
      <c r="G19" s="40"/>
      <c r="H19" s="40"/>
    </row>
    <row r="20" spans="1:12" x14ac:dyDescent="0.25">
      <c r="A20" s="30"/>
      <c r="B20" s="40"/>
      <c r="C20" s="40"/>
      <c r="D20" s="40"/>
      <c r="E20" s="40"/>
      <c r="F20" s="40"/>
      <c r="G20" s="40"/>
      <c r="H20" s="40"/>
    </row>
    <row r="21" spans="1:12" ht="30" customHeight="1" x14ac:dyDescent="0.25">
      <c r="A21" s="246" t="s">
        <v>169</v>
      </c>
      <c r="B21" s="246"/>
      <c r="C21" s="246"/>
      <c r="D21" s="246"/>
      <c r="E21" s="246"/>
      <c r="F21" s="246"/>
      <c r="G21" s="246"/>
      <c r="H21" s="246"/>
    </row>
    <row r="23" spans="1:12" ht="15.75" x14ac:dyDescent="0.25">
      <c r="A23" s="229" t="s">
        <v>46</v>
      </c>
      <c r="B23" s="229"/>
      <c r="C23" s="229"/>
      <c r="D23" s="229"/>
      <c r="E23" s="229"/>
      <c r="F23" s="229"/>
      <c r="H23" s="117"/>
    </row>
    <row r="24" spans="1:12" ht="17.45" customHeight="1" x14ac:dyDescent="0.25">
      <c r="A24" s="76" t="s">
        <v>48</v>
      </c>
      <c r="B24" s="230"/>
      <c r="C24" s="231"/>
      <c r="D24" s="231"/>
      <c r="E24" s="231"/>
      <c r="F24" s="232"/>
      <c r="H24" s="250"/>
      <c r="I24" s="75"/>
      <c r="J24" s="75"/>
      <c r="K24" s="75"/>
      <c r="L24" s="75"/>
    </row>
    <row r="25" spans="1:12" ht="17.25" customHeight="1" x14ac:dyDescent="0.25">
      <c r="A25" s="76" t="s">
        <v>49</v>
      </c>
      <c r="B25" s="230"/>
      <c r="C25" s="231"/>
      <c r="D25" s="231"/>
      <c r="E25" s="231"/>
      <c r="F25" s="232"/>
      <c r="H25" s="250"/>
      <c r="I25" s="75"/>
      <c r="J25" s="75"/>
      <c r="K25" s="75"/>
      <c r="L25" s="75"/>
    </row>
    <row r="26" spans="1:12" ht="30.75" customHeight="1" x14ac:dyDescent="0.25">
      <c r="A26" s="79" t="s">
        <v>50</v>
      </c>
      <c r="B26" s="214"/>
      <c r="C26" s="215"/>
      <c r="D26" s="215"/>
      <c r="E26" s="215"/>
      <c r="F26" s="216"/>
      <c r="H26" s="250"/>
      <c r="I26" s="75"/>
      <c r="J26" s="75"/>
      <c r="K26" s="75"/>
      <c r="L26" s="75"/>
    </row>
    <row r="28" spans="1:12" x14ac:dyDescent="0.25">
      <c r="A28" s="30" t="s">
        <v>69</v>
      </c>
      <c r="B28" s="40"/>
      <c r="C28" s="40"/>
      <c r="D28" s="40"/>
    </row>
    <row r="29" spans="1:12" x14ac:dyDescent="0.25">
      <c r="A29" s="34"/>
    </row>
    <row r="30" spans="1:12" ht="43.9" customHeight="1" x14ac:dyDescent="0.25">
      <c r="A30" s="41" t="s">
        <v>33</v>
      </c>
      <c r="B30" s="125" t="s">
        <v>25</v>
      </c>
      <c r="C30" s="46" t="s">
        <v>16</v>
      </c>
      <c r="D30" s="124" t="s">
        <v>31</v>
      </c>
      <c r="E30" s="46" t="s">
        <v>32</v>
      </c>
      <c r="H30" s="142" t="s">
        <v>62</v>
      </c>
    </row>
    <row r="31" spans="1:12" x14ac:dyDescent="0.25">
      <c r="A31" s="50" t="s">
        <v>27</v>
      </c>
      <c r="B31" s="55">
        <f>+E31/(100%+C31)</f>
        <v>15384.615384615385</v>
      </c>
      <c r="C31" s="90">
        <v>0.3</v>
      </c>
      <c r="D31" s="17">
        <f>+C31*B31</f>
        <v>4615.3846153846152</v>
      </c>
      <c r="E31" s="95">
        <v>20000</v>
      </c>
      <c r="H31" s="142" t="s">
        <v>159</v>
      </c>
    </row>
    <row r="32" spans="1:12" x14ac:dyDescent="0.25">
      <c r="A32" s="94" t="s">
        <v>54</v>
      </c>
      <c r="B32" s="55">
        <f t="shared" ref="B32:B39" si="0">+E32/(100%+C32)</f>
        <v>2307.6923076923076</v>
      </c>
      <c r="C32" s="90">
        <v>0.3</v>
      </c>
      <c r="D32" s="17">
        <f t="shared" ref="D32:D39" si="1">+C32*B32</f>
        <v>692.30769230769226</v>
      </c>
      <c r="E32" s="95">
        <v>3000</v>
      </c>
      <c r="H32" s="228" t="s">
        <v>163</v>
      </c>
    </row>
    <row r="33" spans="1:10" x14ac:dyDescent="0.25">
      <c r="A33" s="94" t="s">
        <v>53</v>
      </c>
      <c r="B33" s="55">
        <f t="shared" si="0"/>
        <v>16923.076923076922</v>
      </c>
      <c r="C33" s="90">
        <v>0.3</v>
      </c>
      <c r="D33" s="17">
        <f t="shared" si="1"/>
        <v>5076.9230769230762</v>
      </c>
      <c r="E33" s="95">
        <v>22000</v>
      </c>
      <c r="H33" s="228"/>
    </row>
    <row r="34" spans="1:10" x14ac:dyDescent="0.25">
      <c r="A34" s="94" t="s">
        <v>105</v>
      </c>
      <c r="B34" s="55">
        <f t="shared" si="0"/>
        <v>5000</v>
      </c>
      <c r="C34" s="90">
        <v>0</v>
      </c>
      <c r="D34" s="17">
        <f t="shared" si="1"/>
        <v>0</v>
      </c>
      <c r="E34" s="95">
        <v>5000</v>
      </c>
      <c r="H34" s="228"/>
    </row>
    <row r="35" spans="1:10" x14ac:dyDescent="0.25">
      <c r="A35" s="94"/>
      <c r="B35" s="55">
        <f t="shared" si="0"/>
        <v>0</v>
      </c>
      <c r="C35" s="90">
        <v>0</v>
      </c>
      <c r="D35" s="17">
        <f t="shared" si="1"/>
        <v>0</v>
      </c>
      <c r="E35" s="95"/>
      <c r="H35" s="228"/>
    </row>
    <row r="36" spans="1:10" x14ac:dyDescent="0.25">
      <c r="A36" s="94"/>
      <c r="B36" s="55">
        <f t="shared" si="0"/>
        <v>0</v>
      </c>
      <c r="C36" s="90">
        <v>0</v>
      </c>
      <c r="D36" s="17">
        <f t="shared" si="1"/>
        <v>0</v>
      </c>
      <c r="E36" s="95"/>
      <c r="H36" s="228"/>
    </row>
    <row r="37" spans="1:10" x14ac:dyDescent="0.25">
      <c r="A37" s="94"/>
      <c r="B37" s="55">
        <f t="shared" si="0"/>
        <v>0</v>
      </c>
      <c r="C37" s="90">
        <v>0</v>
      </c>
      <c r="D37" s="17">
        <f t="shared" si="1"/>
        <v>0</v>
      </c>
      <c r="E37" s="95"/>
      <c r="H37" s="228"/>
    </row>
    <row r="38" spans="1:10" x14ac:dyDescent="0.25">
      <c r="A38" s="94"/>
      <c r="B38" s="55">
        <f t="shared" si="0"/>
        <v>0</v>
      </c>
      <c r="C38" s="90">
        <v>0</v>
      </c>
      <c r="D38" s="17">
        <f t="shared" si="1"/>
        <v>0</v>
      </c>
      <c r="E38" s="95"/>
      <c r="H38" s="228"/>
    </row>
    <row r="39" spans="1:10" x14ac:dyDescent="0.25">
      <c r="A39" s="94"/>
      <c r="B39" s="58">
        <f t="shared" si="0"/>
        <v>0</v>
      </c>
      <c r="C39" s="90">
        <v>0</v>
      </c>
      <c r="D39" s="21">
        <f t="shared" si="1"/>
        <v>0</v>
      </c>
      <c r="E39" s="93"/>
      <c r="H39" s="228"/>
      <c r="J39" s="32"/>
    </row>
    <row r="40" spans="1:10" x14ac:dyDescent="0.25">
      <c r="B40" s="17">
        <f>SUM(B31:B39)</f>
        <v>39615.38461538461</v>
      </c>
      <c r="D40" s="17">
        <f>SUM(D31:D39)</f>
        <v>10384.615384615383</v>
      </c>
      <c r="E40" s="17">
        <f>SUM(E31:E39)</f>
        <v>50000</v>
      </c>
      <c r="I40" s="25"/>
      <c r="J40" s="18"/>
    </row>
    <row r="42" spans="1:10" ht="21.6" customHeight="1" x14ac:dyDescent="0.25">
      <c r="A42" s="48" t="s">
        <v>2</v>
      </c>
      <c r="B42" s="224" t="s">
        <v>1</v>
      </c>
      <c r="C42" s="225"/>
      <c r="D42" s="224" t="s">
        <v>7</v>
      </c>
      <c r="E42" s="225"/>
      <c r="F42" s="49" t="s">
        <v>3</v>
      </c>
      <c r="G42" s="60"/>
    </row>
    <row r="43" spans="1:10" ht="12.6" customHeight="1" x14ac:dyDescent="0.25">
      <c r="A43" s="80"/>
      <c r="B43" s="81" t="s">
        <v>30</v>
      </c>
      <c r="C43" s="82" t="s">
        <v>29</v>
      </c>
      <c r="D43" s="81" t="s">
        <v>30</v>
      </c>
      <c r="E43" s="82" t="s">
        <v>29</v>
      </c>
      <c r="F43" s="83"/>
      <c r="G43" s="59"/>
    </row>
    <row r="44" spans="1:10" x14ac:dyDescent="0.25">
      <c r="A44" s="53" t="str">
        <f t="shared" ref="A44:B52" si="2">+A31</f>
        <v>Student employment (labour &amp; student stipends)</v>
      </c>
      <c r="B44" s="22">
        <f t="shared" si="2"/>
        <v>15384.615384615385</v>
      </c>
      <c r="C44" s="137">
        <v>0.4</v>
      </c>
      <c r="D44" s="22">
        <f t="shared" ref="D44:D52" si="3">+B31</f>
        <v>15384.615384615385</v>
      </c>
      <c r="E44" s="47">
        <f t="shared" ref="E44:E52" si="4">+C31</f>
        <v>0.3</v>
      </c>
      <c r="F44" s="9"/>
      <c r="G44" s="59"/>
      <c r="H44" s="139" t="s">
        <v>142</v>
      </c>
    </row>
    <row r="45" spans="1:10" x14ac:dyDescent="0.25">
      <c r="A45" s="53" t="str">
        <f t="shared" si="2"/>
        <v>PI Fees</v>
      </c>
      <c r="B45" s="22">
        <f t="shared" si="2"/>
        <v>2307.6923076923076</v>
      </c>
      <c r="C45" s="137">
        <v>0.4</v>
      </c>
      <c r="D45" s="22">
        <f t="shared" si="3"/>
        <v>2307.6923076923076</v>
      </c>
      <c r="E45" s="47">
        <f t="shared" si="4"/>
        <v>0.3</v>
      </c>
      <c r="F45" s="9"/>
      <c r="G45" s="59"/>
      <c r="H45" s="140" t="s">
        <v>51</v>
      </c>
    </row>
    <row r="46" spans="1:10" x14ac:dyDescent="0.25">
      <c r="A46" s="53" t="str">
        <f t="shared" si="2"/>
        <v>Employees</v>
      </c>
      <c r="B46" s="22">
        <f t="shared" si="2"/>
        <v>16923.076923076922</v>
      </c>
      <c r="C46" s="137">
        <v>0.4</v>
      </c>
      <c r="D46" s="22">
        <f t="shared" si="3"/>
        <v>16923.076923076922</v>
      </c>
      <c r="E46" s="47">
        <f t="shared" si="4"/>
        <v>0.3</v>
      </c>
      <c r="F46" s="9"/>
      <c r="G46" s="59"/>
      <c r="H46" s="140" t="s">
        <v>145</v>
      </c>
    </row>
    <row r="47" spans="1:10" x14ac:dyDescent="0.25">
      <c r="A47" s="53" t="str">
        <f t="shared" si="2"/>
        <v>Travel, materials &amp; supplies</v>
      </c>
      <c r="B47" s="22">
        <f t="shared" si="2"/>
        <v>5000</v>
      </c>
      <c r="C47" s="137">
        <v>0.4</v>
      </c>
      <c r="D47" s="22">
        <f t="shared" si="3"/>
        <v>5000</v>
      </c>
      <c r="E47" s="47">
        <f t="shared" si="4"/>
        <v>0</v>
      </c>
      <c r="F47" s="9"/>
      <c r="G47" s="59"/>
    </row>
    <row r="48" spans="1:10" x14ac:dyDescent="0.25">
      <c r="A48" s="53">
        <f t="shared" si="2"/>
        <v>0</v>
      </c>
      <c r="B48" s="22">
        <f t="shared" si="2"/>
        <v>0</v>
      </c>
      <c r="C48" s="137"/>
      <c r="D48" s="22">
        <f t="shared" si="3"/>
        <v>0</v>
      </c>
      <c r="E48" s="47">
        <f t="shared" si="4"/>
        <v>0</v>
      </c>
      <c r="F48" s="9"/>
      <c r="G48" s="59"/>
    </row>
    <row r="49" spans="1:7" x14ac:dyDescent="0.25">
      <c r="A49" s="53">
        <f t="shared" si="2"/>
        <v>0</v>
      </c>
      <c r="B49" s="22">
        <f t="shared" si="2"/>
        <v>0</v>
      </c>
      <c r="C49" s="137"/>
      <c r="D49" s="22">
        <f t="shared" si="3"/>
        <v>0</v>
      </c>
      <c r="E49" s="47">
        <f t="shared" si="4"/>
        <v>0</v>
      </c>
      <c r="F49" s="9"/>
      <c r="G49" s="59"/>
    </row>
    <row r="50" spans="1:7" x14ac:dyDescent="0.25">
      <c r="A50" s="53">
        <f t="shared" si="2"/>
        <v>0</v>
      </c>
      <c r="B50" s="22">
        <f t="shared" si="2"/>
        <v>0</v>
      </c>
      <c r="C50" s="137"/>
      <c r="D50" s="22">
        <f t="shared" si="3"/>
        <v>0</v>
      </c>
      <c r="E50" s="47">
        <f t="shared" si="4"/>
        <v>0</v>
      </c>
      <c r="F50" s="9"/>
      <c r="G50" s="59"/>
    </row>
    <row r="51" spans="1:7" x14ac:dyDescent="0.25">
      <c r="A51" s="53">
        <f t="shared" si="2"/>
        <v>0</v>
      </c>
      <c r="B51" s="22">
        <f t="shared" si="2"/>
        <v>0</v>
      </c>
      <c r="C51" s="137"/>
      <c r="D51" s="22">
        <f t="shared" si="3"/>
        <v>0</v>
      </c>
      <c r="E51" s="47">
        <f t="shared" si="4"/>
        <v>0</v>
      </c>
      <c r="F51" s="9"/>
      <c r="G51" s="59"/>
    </row>
    <row r="52" spans="1:7" x14ac:dyDescent="0.25">
      <c r="A52" s="53">
        <f t="shared" si="2"/>
        <v>0</v>
      </c>
      <c r="B52" s="23">
        <f t="shared" si="2"/>
        <v>0</v>
      </c>
      <c r="C52" s="137"/>
      <c r="D52" s="22">
        <f t="shared" si="3"/>
        <v>0</v>
      </c>
      <c r="E52" s="47">
        <f t="shared" si="4"/>
        <v>0</v>
      </c>
      <c r="F52" s="11"/>
      <c r="G52" s="59"/>
    </row>
    <row r="53" spans="1:7" x14ac:dyDescent="0.25">
      <c r="A53" s="51" t="s">
        <v>9</v>
      </c>
      <c r="B53" s="13">
        <f>SUM(B44:B52)</f>
        <v>39615.38461538461</v>
      </c>
      <c r="D53" s="13">
        <f>SUM(D44:D52)</f>
        <v>39615.38461538461</v>
      </c>
      <c r="F53" s="7"/>
      <c r="G53" s="20"/>
    </row>
    <row r="54" spans="1:7" x14ac:dyDescent="0.25">
      <c r="A54" s="2" t="s">
        <v>26</v>
      </c>
      <c r="B54" s="24"/>
      <c r="D54" s="24"/>
      <c r="F54" s="6"/>
      <c r="G54" s="20"/>
    </row>
    <row r="55" spans="1:7" x14ac:dyDescent="0.25">
      <c r="A55" s="52" t="str">
        <f t="shared" ref="A55:A63" si="5">+A31</f>
        <v>Student employment (labour &amp; student stipends)</v>
      </c>
      <c r="B55" s="12">
        <f>+B44*C44</f>
        <v>6153.8461538461543</v>
      </c>
      <c r="D55" s="12">
        <f>+D44*E44</f>
        <v>4615.3846153846152</v>
      </c>
      <c r="F55" s="37">
        <f>+D55-B55</f>
        <v>-1538.461538461539</v>
      </c>
      <c r="G55" s="61"/>
    </row>
    <row r="56" spans="1:7" x14ac:dyDescent="0.25">
      <c r="A56" s="52" t="str">
        <f t="shared" si="5"/>
        <v>PI Fees</v>
      </c>
      <c r="B56" s="12">
        <f t="shared" ref="B56:B63" si="6">+B45*C45</f>
        <v>923.07692307692309</v>
      </c>
      <c r="D56" s="12">
        <f t="shared" ref="D56:D63" si="7">+D45*E45</f>
        <v>692.30769230769226</v>
      </c>
      <c r="F56" s="37">
        <f t="shared" ref="F56:F62" si="8">+D56-B56</f>
        <v>-230.76923076923083</v>
      </c>
      <c r="G56" s="61"/>
    </row>
    <row r="57" spans="1:7" x14ac:dyDescent="0.25">
      <c r="A57" s="52" t="str">
        <f t="shared" si="5"/>
        <v>Employees</v>
      </c>
      <c r="B57" s="12">
        <f t="shared" si="6"/>
        <v>6769.2307692307695</v>
      </c>
      <c r="D57" s="12">
        <f t="shared" si="7"/>
        <v>5076.9230769230762</v>
      </c>
      <c r="F57" s="37">
        <f t="shared" si="8"/>
        <v>-1692.3076923076933</v>
      </c>
      <c r="G57" s="61"/>
    </row>
    <row r="58" spans="1:7" x14ac:dyDescent="0.25">
      <c r="A58" s="52" t="str">
        <f t="shared" si="5"/>
        <v>Travel, materials &amp; supplies</v>
      </c>
      <c r="B58" s="12">
        <f t="shared" si="6"/>
        <v>2000</v>
      </c>
      <c r="D58" s="12">
        <f t="shared" si="7"/>
        <v>0</v>
      </c>
      <c r="F58" s="37">
        <f t="shared" si="8"/>
        <v>-2000</v>
      </c>
      <c r="G58" s="61"/>
    </row>
    <row r="59" spans="1:7" x14ac:dyDescent="0.25">
      <c r="A59" s="52">
        <f t="shared" si="5"/>
        <v>0</v>
      </c>
      <c r="B59" s="12">
        <f t="shared" si="6"/>
        <v>0</v>
      </c>
      <c r="D59" s="12">
        <f t="shared" si="7"/>
        <v>0</v>
      </c>
      <c r="F59" s="37">
        <f t="shared" si="8"/>
        <v>0</v>
      </c>
      <c r="G59" s="61"/>
    </row>
    <row r="60" spans="1:7" x14ac:dyDescent="0.25">
      <c r="A60" s="52">
        <f t="shared" si="5"/>
        <v>0</v>
      </c>
      <c r="B60" s="12">
        <f t="shared" si="6"/>
        <v>0</v>
      </c>
      <c r="D60" s="12">
        <f t="shared" si="7"/>
        <v>0</v>
      </c>
      <c r="F60" s="37">
        <f t="shared" si="8"/>
        <v>0</v>
      </c>
      <c r="G60" s="61"/>
    </row>
    <row r="61" spans="1:7" x14ac:dyDescent="0.25">
      <c r="A61" s="52">
        <f t="shared" si="5"/>
        <v>0</v>
      </c>
      <c r="B61" s="12">
        <f t="shared" si="6"/>
        <v>0</v>
      </c>
      <c r="D61" s="12">
        <f t="shared" si="7"/>
        <v>0</v>
      </c>
      <c r="F61" s="37">
        <f t="shared" si="8"/>
        <v>0</v>
      </c>
      <c r="G61" s="61"/>
    </row>
    <row r="62" spans="1:7" x14ac:dyDescent="0.25">
      <c r="A62" s="52">
        <f t="shared" si="5"/>
        <v>0</v>
      </c>
      <c r="B62" s="12">
        <f t="shared" si="6"/>
        <v>0</v>
      </c>
      <c r="D62" s="12">
        <f t="shared" si="7"/>
        <v>0</v>
      </c>
      <c r="F62" s="37">
        <f t="shared" si="8"/>
        <v>0</v>
      </c>
      <c r="G62" s="61"/>
    </row>
    <row r="63" spans="1:7" x14ac:dyDescent="0.25">
      <c r="A63" s="52">
        <f t="shared" si="5"/>
        <v>0</v>
      </c>
      <c r="B63" s="12">
        <f t="shared" si="6"/>
        <v>0</v>
      </c>
      <c r="D63" s="12">
        <f t="shared" si="7"/>
        <v>0</v>
      </c>
      <c r="F63" s="37">
        <f>+D63-B63</f>
        <v>0</v>
      </c>
      <c r="G63" s="61"/>
    </row>
    <row r="64" spans="1:7" x14ac:dyDescent="0.25">
      <c r="A64" s="51" t="s">
        <v>12</v>
      </c>
      <c r="B64" s="5">
        <f>SUM(B55:B63)</f>
        <v>15846.153846153848</v>
      </c>
      <c r="D64" s="13">
        <f>SUM(D55:D63)</f>
        <v>10384.615384615383</v>
      </c>
      <c r="F64" s="36">
        <f>+D64-B64</f>
        <v>-5461.5384615384646</v>
      </c>
      <c r="G64" s="62"/>
    </row>
    <row r="65" spans="1:7" x14ac:dyDescent="0.25">
      <c r="A65" s="51" t="s">
        <v>0</v>
      </c>
      <c r="B65" s="5">
        <f>+B64+B53</f>
        <v>55461.538461538454</v>
      </c>
      <c r="D65" s="5">
        <f>+D64+D53</f>
        <v>49999.999999999993</v>
      </c>
      <c r="F65" s="7"/>
      <c r="G65" s="20"/>
    </row>
    <row r="66" spans="1:7" ht="23.45" customHeight="1" x14ac:dyDescent="0.25">
      <c r="A66" s="84" t="s">
        <v>4</v>
      </c>
      <c r="B66" s="86"/>
      <c r="C66" s="85"/>
      <c r="D66" s="86"/>
      <c r="E66" s="85"/>
      <c r="F66" s="96" t="s">
        <v>57</v>
      </c>
      <c r="G66" s="20"/>
    </row>
    <row r="67" spans="1:7" x14ac:dyDescent="0.25">
      <c r="A67" s="2" t="s">
        <v>6</v>
      </c>
      <c r="B67" s="4">
        <f>SUM(B56:B63)*0.4</f>
        <v>3876.9230769230767</v>
      </c>
      <c r="D67" s="4">
        <f>+B67</f>
        <v>3876.9230769230767</v>
      </c>
      <c r="F67" s="6"/>
      <c r="G67" s="20"/>
    </row>
    <row r="68" spans="1:7" x14ac:dyDescent="0.25">
      <c r="A68" s="2" t="s">
        <v>58</v>
      </c>
      <c r="B68" s="4">
        <f>SUM(B56:B63)*0.2</f>
        <v>1938.4615384615383</v>
      </c>
      <c r="D68" s="4">
        <f>+B68</f>
        <v>1938.4615384615383</v>
      </c>
      <c r="F68" s="6"/>
      <c r="G68" s="20"/>
    </row>
    <row r="69" spans="1:7" x14ac:dyDescent="0.25">
      <c r="A69" s="2" t="s">
        <v>55</v>
      </c>
      <c r="B69" s="4">
        <f>SUM(B56:B63)*0.4</f>
        <v>3876.9230769230767</v>
      </c>
      <c r="D69" s="4">
        <f>+D71-D68-D67-D70</f>
        <v>-46.153846153847553</v>
      </c>
      <c r="F69" s="37">
        <f>+D69-B69</f>
        <v>-3923.0769230769242</v>
      </c>
      <c r="G69" s="61"/>
    </row>
    <row r="70" spans="1:7" x14ac:dyDescent="0.25">
      <c r="A70" s="2" t="s">
        <v>56</v>
      </c>
      <c r="B70" s="4">
        <f>+B55</f>
        <v>6153.8461538461543</v>
      </c>
      <c r="D70" s="4">
        <f>+D55</f>
        <v>4615.3846153846152</v>
      </c>
      <c r="F70" s="37">
        <f>+D70-B70</f>
        <v>-1538.461538461539</v>
      </c>
      <c r="G70" s="61"/>
    </row>
    <row r="71" spans="1:7" x14ac:dyDescent="0.25">
      <c r="A71" s="51" t="s">
        <v>8</v>
      </c>
      <c r="B71" s="1">
        <f>SUM(B67:B70)</f>
        <v>15846.153846153846</v>
      </c>
      <c r="C71" s="14"/>
      <c r="D71" s="1">
        <f>+D64</f>
        <v>10384.615384615383</v>
      </c>
      <c r="E71" s="14"/>
      <c r="F71" s="36">
        <f>+D71-B71</f>
        <v>-5461.5384615384628</v>
      </c>
      <c r="G71" s="62"/>
    </row>
    <row r="72" spans="1:7" ht="15.75" thickBot="1" x14ac:dyDescent="0.3"/>
    <row r="73" spans="1:7" ht="15.75" x14ac:dyDescent="0.25">
      <c r="A73" s="97" t="s">
        <v>63</v>
      </c>
      <c r="B73" s="98"/>
      <c r="C73" s="98"/>
      <c r="D73" s="98"/>
      <c r="E73" s="98"/>
      <c r="F73" s="99"/>
    </row>
    <row r="74" spans="1:7" x14ac:dyDescent="0.25">
      <c r="A74" s="100"/>
      <c r="B74" s="19"/>
      <c r="C74" s="19"/>
      <c r="D74" s="19"/>
      <c r="E74" s="19"/>
      <c r="F74" s="101"/>
    </row>
    <row r="75" spans="1:7" x14ac:dyDescent="0.25">
      <c r="A75" s="102"/>
      <c r="C75" s="105" t="s">
        <v>64</v>
      </c>
      <c r="D75" s="19"/>
      <c r="E75" s="19"/>
      <c r="F75" s="101"/>
    </row>
    <row r="76" spans="1:7" x14ac:dyDescent="0.25">
      <c r="A76" s="102"/>
      <c r="B76" s="19"/>
      <c r="C76" s="105" t="s">
        <v>6</v>
      </c>
      <c r="D76" s="107">
        <f>+D78/6*4</f>
        <v>30.769230769231701</v>
      </c>
      <c r="E76" s="19"/>
      <c r="F76" s="101"/>
    </row>
    <row r="77" spans="1:7" x14ac:dyDescent="0.25">
      <c r="A77" s="102"/>
      <c r="B77" s="19"/>
      <c r="C77" s="105" t="s">
        <v>58</v>
      </c>
      <c r="D77" s="103">
        <f>+D78/6*2</f>
        <v>15.38461538461585</v>
      </c>
      <c r="E77" s="19"/>
      <c r="F77" s="101"/>
    </row>
    <row r="78" spans="1:7" ht="47.25" customHeight="1" x14ac:dyDescent="0.25">
      <c r="A78" s="111"/>
      <c r="B78" s="20"/>
      <c r="C78" s="112" t="s">
        <v>67</v>
      </c>
      <c r="D78" s="113">
        <f>IF(SUM(D69)&lt;0,-D69,0)</f>
        <v>46.153846153847553</v>
      </c>
      <c r="E78" s="222" t="s">
        <v>68</v>
      </c>
      <c r="F78" s="223"/>
    </row>
    <row r="79" spans="1:7" x14ac:dyDescent="0.25">
      <c r="A79" s="102"/>
      <c r="B79" s="19"/>
      <c r="C79" s="105" t="s">
        <v>65</v>
      </c>
      <c r="D79" s="107">
        <f>+D80-D78</f>
        <v>5415.3846153846152</v>
      </c>
      <c r="E79" s="19"/>
      <c r="F79" s="101"/>
    </row>
    <row r="80" spans="1:7" ht="25.5" customHeight="1" thickBot="1" x14ac:dyDescent="0.3">
      <c r="A80" s="108"/>
      <c r="B80" s="110"/>
      <c r="C80" s="109" t="s">
        <v>66</v>
      </c>
      <c r="D80" s="104">
        <f>-F71</f>
        <v>5461.5384615384628</v>
      </c>
      <c r="E80" s="209" t="s">
        <v>72</v>
      </c>
      <c r="F80" s="210"/>
    </row>
    <row r="82" spans="1:6" x14ac:dyDescent="0.25">
      <c r="A82" s="206" t="s">
        <v>164</v>
      </c>
      <c r="B82" s="206"/>
      <c r="C82" s="206"/>
      <c r="D82" s="206"/>
      <c r="E82" s="206"/>
      <c r="F82" s="206"/>
    </row>
  </sheetData>
  <sheetProtection algorithmName="SHA-512" hashValue="c6dNpj4TKyunRDzSpxiYyYJ/nFHO5bTyqb6d4AyZ0pPfQdmbN6ioehvJYiHrng4EKY1/RyhzYgqiuGTqjhmQuQ==" saltValue="e9XrHS9W+8WYLAauqLsGlQ==" spinCount="100000" sheet="1"/>
  <mergeCells count="13">
    <mergeCell ref="H32:H39"/>
    <mergeCell ref="A3:H3"/>
    <mergeCell ref="A23:F23"/>
    <mergeCell ref="B24:F24"/>
    <mergeCell ref="H24:H26"/>
    <mergeCell ref="B25:F25"/>
    <mergeCell ref="B26:F26"/>
    <mergeCell ref="A21:H21"/>
    <mergeCell ref="A82:F82"/>
    <mergeCell ref="B42:C42"/>
    <mergeCell ref="D42:E42"/>
    <mergeCell ref="E78:F78"/>
    <mergeCell ref="E80:F80"/>
  </mergeCells>
  <pageMargins left="0.67" right="0.42" top="0.35" bottom="0.51" header="0.3" footer="0.3"/>
  <pageSetup scale="74" orientation="portrait" r:id="rId1"/>
  <headerFooter>
    <oddFooter>&amp;LWorksheet D - award value broken down by expense category with overhead included, multiple overhead rates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2B65E-866E-4D15-B2CB-6EAB05269640}">
  <sheetPr>
    <tabColor rgb="FFFFFF00"/>
    <pageSetUpPr fitToPage="1"/>
  </sheetPr>
  <dimension ref="A1:L82"/>
  <sheetViews>
    <sheetView topLeftCell="A7" workbookViewId="0">
      <selection activeCell="A21" sqref="A21:H21"/>
    </sheetView>
  </sheetViews>
  <sheetFormatPr defaultRowHeight="15" x14ac:dyDescent="0.25"/>
  <cols>
    <col min="1" max="1" width="48.140625" customWidth="1"/>
    <col min="2" max="2" width="14.85546875" customWidth="1"/>
    <col min="3" max="3" width="10.42578125" customWidth="1"/>
    <col min="4" max="4" width="13.7109375" customWidth="1"/>
    <col min="5" max="5" width="12.85546875" customWidth="1"/>
    <col min="6" max="6" width="13.140625" customWidth="1"/>
    <col min="7" max="7" width="5" style="32" customWidth="1"/>
    <col min="8" max="8" width="79.85546875" customWidth="1"/>
  </cols>
  <sheetData>
    <row r="1" spans="1:8" ht="18.75" x14ac:dyDescent="0.3">
      <c r="A1" s="127" t="s">
        <v>130</v>
      </c>
    </row>
    <row r="2" spans="1:8" ht="18.75" x14ac:dyDescent="0.25">
      <c r="A2" s="120" t="s">
        <v>47</v>
      </c>
      <c r="B2" s="40"/>
      <c r="C2" s="40"/>
      <c r="D2" s="40"/>
      <c r="E2" s="40"/>
      <c r="F2" s="40"/>
      <c r="G2" s="40"/>
      <c r="H2" s="40"/>
    </row>
    <row r="3" spans="1:8" ht="38.25" customHeight="1" x14ac:dyDescent="0.25">
      <c r="A3" s="247" t="s">
        <v>96</v>
      </c>
      <c r="B3" s="248"/>
      <c r="C3" s="248"/>
      <c r="D3" s="248"/>
      <c r="E3" s="248"/>
      <c r="F3" s="248"/>
      <c r="G3" s="248"/>
      <c r="H3" s="249"/>
    </row>
    <row r="4" spans="1:8" x14ac:dyDescent="0.25">
      <c r="A4" s="30" t="s">
        <v>84</v>
      </c>
      <c r="B4" s="40"/>
      <c r="C4" s="40"/>
      <c r="D4" s="40"/>
      <c r="E4" s="40"/>
      <c r="F4" s="40"/>
      <c r="G4" s="40"/>
      <c r="H4" s="40"/>
    </row>
    <row r="5" spans="1:8" x14ac:dyDescent="0.25">
      <c r="A5" s="30"/>
      <c r="B5" s="40"/>
      <c r="C5" s="40"/>
      <c r="D5" s="40"/>
      <c r="E5" s="40"/>
      <c r="F5" s="40"/>
      <c r="G5" s="40"/>
      <c r="H5" s="40"/>
    </row>
    <row r="6" spans="1:8" x14ac:dyDescent="0.25">
      <c r="A6" s="30" t="s">
        <v>133</v>
      </c>
      <c r="B6" s="40"/>
      <c r="C6" s="40"/>
      <c r="D6" s="40"/>
      <c r="E6" s="40"/>
      <c r="F6" s="40"/>
      <c r="G6" s="40"/>
      <c r="H6" s="40"/>
    </row>
    <row r="7" spans="1:8" x14ac:dyDescent="0.25">
      <c r="A7" s="30" t="s">
        <v>134</v>
      </c>
      <c r="B7" s="40"/>
      <c r="C7" s="40"/>
      <c r="D7" s="40"/>
      <c r="E7" s="40"/>
      <c r="F7" s="40"/>
      <c r="G7" s="40"/>
      <c r="H7" s="40"/>
    </row>
    <row r="8" spans="1:8" x14ac:dyDescent="0.25">
      <c r="A8" s="30" t="s">
        <v>135</v>
      </c>
      <c r="B8" s="40"/>
      <c r="C8" s="40"/>
      <c r="D8" s="40"/>
      <c r="E8" s="40"/>
      <c r="F8" s="40"/>
      <c r="G8" s="40"/>
      <c r="H8" s="40"/>
    </row>
    <row r="9" spans="1:8" x14ac:dyDescent="0.25">
      <c r="A9" s="30"/>
      <c r="B9" s="40"/>
      <c r="C9" s="40"/>
      <c r="D9" s="40"/>
      <c r="E9" s="40"/>
      <c r="F9" s="40"/>
      <c r="G9" s="40"/>
      <c r="H9" s="40"/>
    </row>
    <row r="10" spans="1:8" x14ac:dyDescent="0.25">
      <c r="A10" s="122" t="s">
        <v>98</v>
      </c>
      <c r="B10" s="126" t="s">
        <v>107</v>
      </c>
      <c r="C10" s="30" t="s">
        <v>106</v>
      </c>
      <c r="D10" s="40"/>
      <c r="E10" s="40"/>
      <c r="F10" s="40"/>
      <c r="G10" s="40"/>
      <c r="H10" s="40"/>
    </row>
    <row r="11" spans="1:8" x14ac:dyDescent="0.25">
      <c r="A11" s="114" t="s">
        <v>54</v>
      </c>
      <c r="B11" s="115">
        <v>8000</v>
      </c>
      <c r="C11" s="123">
        <v>0.65</v>
      </c>
      <c r="D11" s="40"/>
      <c r="E11" s="40"/>
      <c r="F11" s="40"/>
      <c r="G11" s="40"/>
      <c r="H11" s="40"/>
    </row>
    <row r="12" spans="1:8" x14ac:dyDescent="0.25">
      <c r="A12" s="114" t="s">
        <v>99</v>
      </c>
      <c r="B12" s="115">
        <v>22000</v>
      </c>
      <c r="C12" s="123">
        <v>0</v>
      </c>
      <c r="D12" s="40"/>
      <c r="E12" s="40"/>
      <c r="F12" s="40"/>
      <c r="G12" s="40"/>
      <c r="H12" s="40"/>
    </row>
    <row r="13" spans="1:8" x14ac:dyDescent="0.25">
      <c r="A13" s="114" t="s">
        <v>105</v>
      </c>
      <c r="B13" s="116">
        <v>10000</v>
      </c>
      <c r="C13" s="123">
        <v>0</v>
      </c>
      <c r="D13" s="40"/>
      <c r="E13" s="40"/>
      <c r="F13" s="40"/>
      <c r="G13" s="40"/>
      <c r="H13" s="40"/>
    </row>
    <row r="14" spans="1:8" x14ac:dyDescent="0.25">
      <c r="A14" s="114" t="s">
        <v>92</v>
      </c>
      <c r="B14" s="115">
        <f>SUM(B11:B13)</f>
        <v>40000</v>
      </c>
      <c r="C14" s="40"/>
      <c r="D14" s="40"/>
      <c r="E14" s="40"/>
      <c r="F14" s="40"/>
      <c r="G14" s="40"/>
      <c r="H14" s="40"/>
    </row>
    <row r="15" spans="1:8" x14ac:dyDescent="0.25">
      <c r="A15" s="40"/>
      <c r="B15" s="40"/>
      <c r="C15" s="40"/>
      <c r="D15" s="40"/>
      <c r="E15" s="40"/>
      <c r="F15" s="40"/>
      <c r="G15" s="40"/>
      <c r="H15" s="40"/>
    </row>
    <row r="16" spans="1:8" x14ac:dyDescent="0.25">
      <c r="A16" s="30" t="s">
        <v>81</v>
      </c>
      <c r="B16" s="40"/>
      <c r="C16" s="40"/>
      <c r="D16" s="40"/>
      <c r="E16" s="40"/>
      <c r="F16" s="40"/>
      <c r="G16" s="40"/>
      <c r="H16" s="40"/>
    </row>
    <row r="17" spans="1:12" x14ac:dyDescent="0.25">
      <c r="A17" s="30" t="s">
        <v>109</v>
      </c>
      <c r="B17" s="40"/>
      <c r="C17" s="40"/>
      <c r="D17" s="40"/>
      <c r="E17" s="40"/>
      <c r="F17" s="40"/>
      <c r="G17" s="40"/>
      <c r="H17" s="40"/>
    </row>
    <row r="18" spans="1:12" x14ac:dyDescent="0.25">
      <c r="A18" s="30" t="s">
        <v>102</v>
      </c>
      <c r="B18" s="40"/>
      <c r="C18" s="40"/>
      <c r="D18" s="40"/>
      <c r="E18" s="40"/>
      <c r="F18" s="40"/>
      <c r="G18" s="40"/>
      <c r="H18" s="40"/>
    </row>
    <row r="19" spans="1:12" x14ac:dyDescent="0.25">
      <c r="A19" s="30" t="s">
        <v>143</v>
      </c>
      <c r="B19" s="40"/>
      <c r="C19" s="40"/>
      <c r="D19" s="40"/>
      <c r="E19" s="40"/>
      <c r="F19" s="40"/>
      <c r="G19" s="40"/>
      <c r="H19" s="40"/>
    </row>
    <row r="20" spans="1:12" x14ac:dyDescent="0.25">
      <c r="A20" s="30"/>
      <c r="B20" s="40"/>
      <c r="C20" s="40"/>
      <c r="D20" s="40"/>
      <c r="E20" s="40"/>
      <c r="F20" s="40"/>
      <c r="G20" s="40"/>
      <c r="H20" s="40"/>
    </row>
    <row r="21" spans="1:12" ht="30" customHeight="1" x14ac:dyDescent="0.25">
      <c r="A21" s="246" t="s">
        <v>168</v>
      </c>
      <c r="B21" s="246"/>
      <c r="C21" s="246"/>
      <c r="D21" s="246"/>
      <c r="E21" s="246"/>
      <c r="F21" s="246"/>
      <c r="G21" s="246"/>
      <c r="H21" s="246"/>
    </row>
    <row r="23" spans="1:12" ht="15.75" x14ac:dyDescent="0.25">
      <c r="A23" s="229" t="s">
        <v>46</v>
      </c>
      <c r="B23" s="229"/>
      <c r="C23" s="229"/>
      <c r="D23" s="229"/>
      <c r="E23" s="229"/>
      <c r="F23" s="229"/>
      <c r="H23" s="117"/>
    </row>
    <row r="24" spans="1:12" ht="17.45" customHeight="1" x14ac:dyDescent="0.25">
      <c r="A24" s="76" t="s">
        <v>48</v>
      </c>
      <c r="B24" s="230"/>
      <c r="C24" s="231"/>
      <c r="D24" s="231"/>
      <c r="E24" s="231"/>
      <c r="F24" s="232"/>
      <c r="H24" s="250"/>
      <c r="I24" s="75"/>
      <c r="J24" s="75"/>
      <c r="K24" s="75"/>
      <c r="L24" s="75"/>
    </row>
    <row r="25" spans="1:12" ht="17.25" customHeight="1" x14ac:dyDescent="0.25">
      <c r="A25" s="76" t="s">
        <v>49</v>
      </c>
      <c r="B25" s="230"/>
      <c r="C25" s="231"/>
      <c r="D25" s="231"/>
      <c r="E25" s="231"/>
      <c r="F25" s="232"/>
      <c r="H25" s="250"/>
      <c r="I25" s="75"/>
      <c r="J25" s="75"/>
      <c r="K25" s="75"/>
      <c r="L25" s="75"/>
    </row>
    <row r="26" spans="1:12" ht="30.75" customHeight="1" x14ac:dyDescent="0.25">
      <c r="A26" s="79" t="s">
        <v>50</v>
      </c>
      <c r="B26" s="214"/>
      <c r="C26" s="215"/>
      <c r="D26" s="215"/>
      <c r="E26" s="215"/>
      <c r="F26" s="216"/>
      <c r="H26" s="250"/>
      <c r="I26" s="75"/>
      <c r="J26" s="75"/>
      <c r="K26" s="75"/>
      <c r="L26" s="75"/>
    </row>
    <row r="28" spans="1:12" x14ac:dyDescent="0.25">
      <c r="A28" s="30" t="s">
        <v>69</v>
      </c>
      <c r="B28" s="40"/>
      <c r="C28" s="40"/>
      <c r="D28" s="40"/>
    </row>
    <row r="29" spans="1:12" x14ac:dyDescent="0.25">
      <c r="A29" s="34"/>
    </row>
    <row r="30" spans="1:12" ht="43.9" customHeight="1" x14ac:dyDescent="0.25">
      <c r="A30" s="41" t="s">
        <v>33</v>
      </c>
      <c r="B30" s="125" t="s">
        <v>25</v>
      </c>
      <c r="C30" s="46" t="s">
        <v>16</v>
      </c>
      <c r="D30" s="124" t="s">
        <v>31</v>
      </c>
      <c r="E30" s="46" t="s">
        <v>32</v>
      </c>
      <c r="H30" s="142" t="s">
        <v>62</v>
      </c>
    </row>
    <row r="31" spans="1:12" x14ac:dyDescent="0.25">
      <c r="A31" s="50" t="s">
        <v>27</v>
      </c>
      <c r="B31" s="55">
        <f>+E31/(100%+C31)</f>
        <v>22000</v>
      </c>
      <c r="C31" s="90">
        <v>0</v>
      </c>
      <c r="D31" s="17">
        <f>+C31*B31</f>
        <v>0</v>
      </c>
      <c r="E31" s="95">
        <v>22000</v>
      </c>
      <c r="H31" s="142" t="s">
        <v>159</v>
      </c>
    </row>
    <row r="32" spans="1:12" x14ac:dyDescent="0.25">
      <c r="A32" s="94" t="s">
        <v>54</v>
      </c>
      <c r="B32" s="55">
        <f t="shared" ref="B32:B39" si="0">+E32/(100%+C32)</f>
        <v>4848.484848484849</v>
      </c>
      <c r="C32" s="90">
        <v>0.65</v>
      </c>
      <c r="D32" s="17">
        <f t="shared" ref="D32:D39" si="1">+C32*B32</f>
        <v>3151.515151515152</v>
      </c>
      <c r="E32" s="95">
        <v>8000</v>
      </c>
      <c r="H32" s="228" t="s">
        <v>163</v>
      </c>
    </row>
    <row r="33" spans="1:10" x14ac:dyDescent="0.25">
      <c r="A33" s="94" t="s">
        <v>105</v>
      </c>
      <c r="B33" s="55">
        <f t="shared" si="0"/>
        <v>10000</v>
      </c>
      <c r="C33" s="90">
        <v>0</v>
      </c>
      <c r="D33" s="17">
        <f t="shared" si="1"/>
        <v>0</v>
      </c>
      <c r="E33" s="95">
        <v>10000</v>
      </c>
      <c r="H33" s="228"/>
    </row>
    <row r="34" spans="1:10" x14ac:dyDescent="0.25">
      <c r="A34" s="94"/>
      <c r="B34" s="55">
        <f t="shared" si="0"/>
        <v>0</v>
      </c>
      <c r="C34" s="90">
        <v>0</v>
      </c>
      <c r="D34" s="17">
        <f t="shared" si="1"/>
        <v>0</v>
      </c>
      <c r="E34" s="95"/>
      <c r="H34" s="228"/>
    </row>
    <row r="35" spans="1:10" x14ac:dyDescent="0.25">
      <c r="A35" s="94"/>
      <c r="B35" s="55">
        <f t="shared" si="0"/>
        <v>0</v>
      </c>
      <c r="C35" s="90">
        <v>0</v>
      </c>
      <c r="D35" s="17">
        <f t="shared" si="1"/>
        <v>0</v>
      </c>
      <c r="E35" s="95"/>
      <c r="H35" s="228"/>
    </row>
    <row r="36" spans="1:10" x14ac:dyDescent="0.25">
      <c r="A36" s="94"/>
      <c r="B36" s="55">
        <f t="shared" si="0"/>
        <v>0</v>
      </c>
      <c r="C36" s="90">
        <v>0</v>
      </c>
      <c r="D36" s="17">
        <f t="shared" si="1"/>
        <v>0</v>
      </c>
      <c r="E36" s="95"/>
      <c r="H36" s="228"/>
    </row>
    <row r="37" spans="1:10" x14ac:dyDescent="0.25">
      <c r="A37" s="94"/>
      <c r="B37" s="55">
        <f t="shared" si="0"/>
        <v>0</v>
      </c>
      <c r="C37" s="90">
        <v>0</v>
      </c>
      <c r="D37" s="17">
        <f t="shared" si="1"/>
        <v>0</v>
      </c>
      <c r="E37" s="95"/>
      <c r="H37" s="228"/>
    </row>
    <row r="38" spans="1:10" x14ac:dyDescent="0.25">
      <c r="A38" s="94"/>
      <c r="B38" s="55">
        <f t="shared" si="0"/>
        <v>0</v>
      </c>
      <c r="C38" s="90">
        <v>0</v>
      </c>
      <c r="D38" s="17">
        <f t="shared" si="1"/>
        <v>0</v>
      </c>
      <c r="E38" s="95"/>
      <c r="H38" s="228"/>
    </row>
    <row r="39" spans="1:10" x14ac:dyDescent="0.25">
      <c r="A39" s="94"/>
      <c r="B39" s="58">
        <f t="shared" si="0"/>
        <v>0</v>
      </c>
      <c r="C39" s="90">
        <v>0</v>
      </c>
      <c r="D39" s="21">
        <f t="shared" si="1"/>
        <v>0</v>
      </c>
      <c r="E39" s="93"/>
      <c r="H39" s="228"/>
      <c r="J39" s="32"/>
    </row>
    <row r="40" spans="1:10" x14ac:dyDescent="0.25">
      <c r="B40" s="17">
        <f>SUM(B31:B39)</f>
        <v>36848.484848484848</v>
      </c>
      <c r="D40" s="17">
        <f>SUM(D31:D39)</f>
        <v>3151.515151515152</v>
      </c>
      <c r="E40" s="17">
        <f>SUM(E31:E39)</f>
        <v>40000</v>
      </c>
      <c r="I40" s="25"/>
      <c r="J40" s="18"/>
    </row>
    <row r="42" spans="1:10" ht="21.6" customHeight="1" x14ac:dyDescent="0.25">
      <c r="A42" s="48" t="s">
        <v>2</v>
      </c>
      <c r="B42" s="224" t="s">
        <v>1</v>
      </c>
      <c r="C42" s="225"/>
      <c r="D42" s="224" t="s">
        <v>7</v>
      </c>
      <c r="E42" s="225"/>
      <c r="F42" s="49" t="s">
        <v>3</v>
      </c>
      <c r="G42" s="60"/>
    </row>
    <row r="43" spans="1:10" ht="12.6" customHeight="1" x14ac:dyDescent="0.25">
      <c r="A43" s="80"/>
      <c r="B43" s="81" t="s">
        <v>30</v>
      </c>
      <c r="C43" s="82" t="s">
        <v>29</v>
      </c>
      <c r="D43" s="81" t="s">
        <v>30</v>
      </c>
      <c r="E43" s="82" t="s">
        <v>29</v>
      </c>
      <c r="F43" s="83"/>
      <c r="G43" s="59"/>
    </row>
    <row r="44" spans="1:10" x14ac:dyDescent="0.25">
      <c r="A44" s="53" t="str">
        <f t="shared" ref="A44:B52" si="2">+A31</f>
        <v>Student employment (labour &amp; student stipends)</v>
      </c>
      <c r="B44" s="22">
        <f t="shared" si="2"/>
        <v>22000</v>
      </c>
      <c r="C44" s="137">
        <v>0.4</v>
      </c>
      <c r="D44" s="22">
        <f t="shared" ref="D44:D52" si="3">+B31</f>
        <v>22000</v>
      </c>
      <c r="E44" s="47">
        <f t="shared" ref="E44:E52" si="4">+C31</f>
        <v>0</v>
      </c>
      <c r="F44" s="9"/>
      <c r="G44" s="59"/>
      <c r="H44" s="139" t="s">
        <v>142</v>
      </c>
    </row>
    <row r="45" spans="1:10" x14ac:dyDescent="0.25">
      <c r="A45" s="53" t="str">
        <f t="shared" si="2"/>
        <v>PI Fees</v>
      </c>
      <c r="B45" s="22">
        <f t="shared" si="2"/>
        <v>4848.484848484849</v>
      </c>
      <c r="C45" s="137">
        <v>0.4</v>
      </c>
      <c r="D45" s="22">
        <f t="shared" si="3"/>
        <v>4848.484848484849</v>
      </c>
      <c r="E45" s="47">
        <f t="shared" si="4"/>
        <v>0.65</v>
      </c>
      <c r="F45" s="9"/>
      <c r="G45" s="59"/>
      <c r="H45" s="140" t="s">
        <v>51</v>
      </c>
    </row>
    <row r="46" spans="1:10" x14ac:dyDescent="0.25">
      <c r="A46" s="53" t="str">
        <f t="shared" si="2"/>
        <v>Travel, materials &amp; supplies</v>
      </c>
      <c r="B46" s="22">
        <f t="shared" si="2"/>
        <v>10000</v>
      </c>
      <c r="C46" s="137">
        <v>0.4</v>
      </c>
      <c r="D46" s="22">
        <f t="shared" si="3"/>
        <v>10000</v>
      </c>
      <c r="E46" s="47">
        <f t="shared" si="4"/>
        <v>0</v>
      </c>
      <c r="F46" s="9"/>
      <c r="G46" s="59"/>
      <c r="H46" s="140" t="s">
        <v>145</v>
      </c>
    </row>
    <row r="47" spans="1:10" x14ac:dyDescent="0.25">
      <c r="A47" s="53">
        <f t="shared" si="2"/>
        <v>0</v>
      </c>
      <c r="B47" s="22">
        <f t="shared" si="2"/>
        <v>0</v>
      </c>
      <c r="C47" s="137"/>
      <c r="D47" s="22">
        <f t="shared" si="3"/>
        <v>0</v>
      </c>
      <c r="E47" s="47">
        <f t="shared" si="4"/>
        <v>0</v>
      </c>
      <c r="F47" s="9"/>
      <c r="G47" s="59"/>
    </row>
    <row r="48" spans="1:10" x14ac:dyDescent="0.25">
      <c r="A48" s="53">
        <f t="shared" si="2"/>
        <v>0</v>
      </c>
      <c r="B48" s="22">
        <f t="shared" si="2"/>
        <v>0</v>
      </c>
      <c r="C48" s="137"/>
      <c r="D48" s="22">
        <f t="shared" si="3"/>
        <v>0</v>
      </c>
      <c r="E48" s="47">
        <f t="shared" si="4"/>
        <v>0</v>
      </c>
      <c r="F48" s="9"/>
      <c r="G48" s="59"/>
    </row>
    <row r="49" spans="1:7" x14ac:dyDescent="0.25">
      <c r="A49" s="53">
        <f t="shared" si="2"/>
        <v>0</v>
      </c>
      <c r="B49" s="22">
        <f t="shared" si="2"/>
        <v>0</v>
      </c>
      <c r="C49" s="137"/>
      <c r="D49" s="22">
        <f t="shared" si="3"/>
        <v>0</v>
      </c>
      <c r="E49" s="47">
        <f t="shared" si="4"/>
        <v>0</v>
      </c>
      <c r="F49" s="9"/>
      <c r="G49" s="59"/>
    </row>
    <row r="50" spans="1:7" x14ac:dyDescent="0.25">
      <c r="A50" s="53">
        <f t="shared" si="2"/>
        <v>0</v>
      </c>
      <c r="B50" s="22">
        <f t="shared" si="2"/>
        <v>0</v>
      </c>
      <c r="C50" s="137"/>
      <c r="D50" s="22">
        <f t="shared" si="3"/>
        <v>0</v>
      </c>
      <c r="E50" s="47">
        <f t="shared" si="4"/>
        <v>0</v>
      </c>
      <c r="F50" s="9"/>
      <c r="G50" s="59"/>
    </row>
    <row r="51" spans="1:7" x14ac:dyDescent="0.25">
      <c r="A51" s="53">
        <f t="shared" si="2"/>
        <v>0</v>
      </c>
      <c r="B51" s="22">
        <f t="shared" si="2"/>
        <v>0</v>
      </c>
      <c r="C51" s="137"/>
      <c r="D51" s="22">
        <f t="shared" si="3"/>
        <v>0</v>
      </c>
      <c r="E51" s="47">
        <f t="shared" si="4"/>
        <v>0</v>
      </c>
      <c r="F51" s="9"/>
      <c r="G51" s="59"/>
    </row>
    <row r="52" spans="1:7" x14ac:dyDescent="0.25">
      <c r="A52" s="53">
        <f t="shared" si="2"/>
        <v>0</v>
      </c>
      <c r="B52" s="23">
        <f t="shared" si="2"/>
        <v>0</v>
      </c>
      <c r="C52" s="137"/>
      <c r="D52" s="22">
        <f t="shared" si="3"/>
        <v>0</v>
      </c>
      <c r="E52" s="47">
        <f t="shared" si="4"/>
        <v>0</v>
      </c>
      <c r="F52" s="11"/>
      <c r="G52" s="59"/>
    </row>
    <row r="53" spans="1:7" x14ac:dyDescent="0.25">
      <c r="A53" s="51" t="s">
        <v>9</v>
      </c>
      <c r="B53" s="13">
        <f>SUM(B44:B52)</f>
        <v>36848.484848484848</v>
      </c>
      <c r="D53" s="13">
        <f>SUM(D44:D52)</f>
        <v>36848.484848484848</v>
      </c>
      <c r="F53" s="7"/>
      <c r="G53" s="20"/>
    </row>
    <row r="54" spans="1:7" x14ac:dyDescent="0.25">
      <c r="A54" s="2" t="s">
        <v>26</v>
      </c>
      <c r="B54" s="24"/>
      <c r="D54" s="24"/>
      <c r="F54" s="6"/>
      <c r="G54" s="20"/>
    </row>
    <row r="55" spans="1:7" x14ac:dyDescent="0.25">
      <c r="A55" s="52" t="str">
        <f t="shared" ref="A55:A63" si="5">+A31</f>
        <v>Student employment (labour &amp; student stipends)</v>
      </c>
      <c r="B55" s="12">
        <f>+B44*C44</f>
        <v>8800</v>
      </c>
      <c r="D55" s="12">
        <f>+D44*E44</f>
        <v>0</v>
      </c>
      <c r="F55" s="37">
        <f>+D55-B55</f>
        <v>-8800</v>
      </c>
      <c r="G55" s="61"/>
    </row>
    <row r="56" spans="1:7" x14ac:dyDescent="0.25">
      <c r="A56" s="52" t="str">
        <f t="shared" si="5"/>
        <v>PI Fees</v>
      </c>
      <c r="B56" s="12">
        <f t="shared" ref="B56:B63" si="6">+B45*C45</f>
        <v>1939.3939393939397</v>
      </c>
      <c r="D56" s="12">
        <f t="shared" ref="D56:D63" si="7">+D45*E45</f>
        <v>3151.515151515152</v>
      </c>
      <c r="F56" s="37">
        <f t="shared" ref="F56:F62" si="8">+D56-B56</f>
        <v>1212.1212121212122</v>
      </c>
      <c r="G56" s="61"/>
    </row>
    <row r="57" spans="1:7" x14ac:dyDescent="0.25">
      <c r="A57" s="52" t="str">
        <f t="shared" si="5"/>
        <v>Travel, materials &amp; supplies</v>
      </c>
      <c r="B57" s="12">
        <f t="shared" si="6"/>
        <v>4000</v>
      </c>
      <c r="D57" s="12">
        <f t="shared" si="7"/>
        <v>0</v>
      </c>
      <c r="F57" s="37">
        <f t="shared" si="8"/>
        <v>-4000</v>
      </c>
      <c r="G57" s="61"/>
    </row>
    <row r="58" spans="1:7" x14ac:dyDescent="0.25">
      <c r="A58" s="52">
        <f t="shared" si="5"/>
        <v>0</v>
      </c>
      <c r="B58" s="12">
        <f t="shared" si="6"/>
        <v>0</v>
      </c>
      <c r="D58" s="12">
        <f t="shared" si="7"/>
        <v>0</v>
      </c>
      <c r="F58" s="37">
        <f t="shared" si="8"/>
        <v>0</v>
      </c>
      <c r="G58" s="61"/>
    </row>
    <row r="59" spans="1:7" x14ac:dyDescent="0.25">
      <c r="A59" s="52">
        <f t="shared" si="5"/>
        <v>0</v>
      </c>
      <c r="B59" s="12">
        <f t="shared" si="6"/>
        <v>0</v>
      </c>
      <c r="D59" s="12">
        <f t="shared" si="7"/>
        <v>0</v>
      </c>
      <c r="F59" s="37">
        <f t="shared" si="8"/>
        <v>0</v>
      </c>
      <c r="G59" s="61"/>
    </row>
    <row r="60" spans="1:7" x14ac:dyDescent="0.25">
      <c r="A60" s="52">
        <f t="shared" si="5"/>
        <v>0</v>
      </c>
      <c r="B60" s="12">
        <f t="shared" si="6"/>
        <v>0</v>
      </c>
      <c r="D60" s="12">
        <f t="shared" si="7"/>
        <v>0</v>
      </c>
      <c r="F60" s="37">
        <f t="shared" si="8"/>
        <v>0</v>
      </c>
      <c r="G60" s="61"/>
    </row>
    <row r="61" spans="1:7" x14ac:dyDescent="0.25">
      <c r="A61" s="52">
        <f t="shared" si="5"/>
        <v>0</v>
      </c>
      <c r="B61" s="12">
        <f t="shared" si="6"/>
        <v>0</v>
      </c>
      <c r="D61" s="12">
        <f t="shared" si="7"/>
        <v>0</v>
      </c>
      <c r="F61" s="37">
        <f t="shared" si="8"/>
        <v>0</v>
      </c>
      <c r="G61" s="61"/>
    </row>
    <row r="62" spans="1:7" x14ac:dyDescent="0.25">
      <c r="A62" s="52">
        <f t="shared" si="5"/>
        <v>0</v>
      </c>
      <c r="B62" s="12">
        <f t="shared" si="6"/>
        <v>0</v>
      </c>
      <c r="D62" s="12">
        <f t="shared" si="7"/>
        <v>0</v>
      </c>
      <c r="F62" s="37">
        <f t="shared" si="8"/>
        <v>0</v>
      </c>
      <c r="G62" s="61"/>
    </row>
    <row r="63" spans="1:7" x14ac:dyDescent="0.25">
      <c r="A63" s="52">
        <f t="shared" si="5"/>
        <v>0</v>
      </c>
      <c r="B63" s="12">
        <f t="shared" si="6"/>
        <v>0</v>
      </c>
      <c r="D63" s="12">
        <f t="shared" si="7"/>
        <v>0</v>
      </c>
      <c r="F63" s="37">
        <f>+D63-B63</f>
        <v>0</v>
      </c>
      <c r="G63" s="61"/>
    </row>
    <row r="64" spans="1:7" x14ac:dyDescent="0.25">
      <c r="A64" s="51" t="s">
        <v>12</v>
      </c>
      <c r="B64" s="5">
        <f>SUM(B55:B63)</f>
        <v>14739.39393939394</v>
      </c>
      <c r="D64" s="13">
        <f>SUM(D55:D63)</f>
        <v>3151.515151515152</v>
      </c>
      <c r="F64" s="36">
        <f>+D64-B64</f>
        <v>-11587.878787878788</v>
      </c>
      <c r="G64" s="62"/>
    </row>
    <row r="65" spans="1:12" x14ac:dyDescent="0.25">
      <c r="A65" s="51" t="s">
        <v>0</v>
      </c>
      <c r="B65" s="5">
        <f>+B64+B53</f>
        <v>51587.878787878784</v>
      </c>
      <c r="D65" s="5">
        <f>+D64+D53</f>
        <v>40000</v>
      </c>
      <c r="F65" s="7"/>
      <c r="G65" s="20"/>
    </row>
    <row r="66" spans="1:12" ht="23.45" customHeight="1" x14ac:dyDescent="0.25">
      <c r="A66" s="84" t="s">
        <v>4</v>
      </c>
      <c r="B66" s="86"/>
      <c r="C66" s="85"/>
      <c r="D66" s="86"/>
      <c r="E66" s="85"/>
      <c r="F66" s="96" t="s">
        <v>57</v>
      </c>
      <c r="G66" s="20"/>
    </row>
    <row r="67" spans="1:12" x14ac:dyDescent="0.25">
      <c r="A67" s="2" t="s">
        <v>6</v>
      </c>
      <c r="B67" s="4">
        <f>SUM(B56:B63)*0.4</f>
        <v>2375.757575757576</v>
      </c>
      <c r="D67" s="4">
        <f>+B67</f>
        <v>2375.757575757576</v>
      </c>
      <c r="F67" s="6"/>
      <c r="G67" s="20"/>
    </row>
    <row r="68" spans="1:12" x14ac:dyDescent="0.25">
      <c r="A68" s="2" t="s">
        <v>58</v>
      </c>
      <c r="B68" s="4">
        <f>SUM(B56:B63)*0.2</f>
        <v>1187.878787878788</v>
      </c>
      <c r="D68" s="4">
        <f>+B68</f>
        <v>1187.878787878788</v>
      </c>
      <c r="F68" s="6"/>
      <c r="G68" s="20"/>
    </row>
    <row r="69" spans="1:12" x14ac:dyDescent="0.25">
      <c r="A69" s="2" t="s">
        <v>55</v>
      </c>
      <c r="B69" s="4">
        <f>SUM(B56:B63)*0.4</f>
        <v>2375.757575757576</v>
      </c>
      <c r="D69" s="4">
        <f>+D71-D68-D67-D70</f>
        <v>-412.12121212121201</v>
      </c>
      <c r="F69" s="37">
        <f>+D69-B69</f>
        <v>-2787.878787878788</v>
      </c>
      <c r="G69" s="61"/>
    </row>
    <row r="70" spans="1:12" x14ac:dyDescent="0.25">
      <c r="A70" s="2" t="s">
        <v>56</v>
      </c>
      <c r="B70" s="4">
        <f>+B55</f>
        <v>8800</v>
      </c>
      <c r="D70" s="4">
        <f>+D55</f>
        <v>0</v>
      </c>
      <c r="F70" s="37">
        <f>+D70-B70</f>
        <v>-8800</v>
      </c>
      <c r="G70" s="61"/>
    </row>
    <row r="71" spans="1:12" x14ac:dyDescent="0.25">
      <c r="A71" s="51" t="s">
        <v>8</v>
      </c>
      <c r="B71" s="1">
        <f>SUM(B67:B70)</f>
        <v>14739.39393939394</v>
      </c>
      <c r="C71" s="14"/>
      <c r="D71" s="1">
        <f>+D64</f>
        <v>3151.515151515152</v>
      </c>
      <c r="E71" s="14"/>
      <c r="F71" s="36">
        <f>+D71-B71</f>
        <v>-11587.878787878788</v>
      </c>
      <c r="G71" s="62"/>
    </row>
    <row r="72" spans="1:12" ht="15.75" thickBot="1" x14ac:dyDescent="0.3"/>
    <row r="73" spans="1:12" ht="15.75" x14ac:dyDescent="0.25">
      <c r="A73" s="97" t="s">
        <v>63</v>
      </c>
      <c r="B73" s="98"/>
      <c r="C73" s="98"/>
      <c r="D73" s="98"/>
      <c r="E73" s="98"/>
      <c r="F73" s="99"/>
    </row>
    <row r="74" spans="1:12" x14ac:dyDescent="0.25">
      <c r="A74" s="100"/>
      <c r="B74" s="19"/>
      <c r="C74" s="19"/>
      <c r="D74" s="19"/>
      <c r="E74" s="19"/>
      <c r="F74" s="101"/>
    </row>
    <row r="75" spans="1:12" x14ac:dyDescent="0.25">
      <c r="A75" s="102"/>
      <c r="C75" s="105" t="s">
        <v>64</v>
      </c>
      <c r="D75" s="19"/>
      <c r="E75" s="19"/>
      <c r="F75" s="101"/>
    </row>
    <row r="76" spans="1:12" x14ac:dyDescent="0.25">
      <c r="A76" s="102"/>
      <c r="B76" s="19"/>
      <c r="C76" s="105" t="s">
        <v>6</v>
      </c>
      <c r="D76" s="107">
        <f>+D78/6*4</f>
        <v>274.74747474747466</v>
      </c>
      <c r="E76" s="19"/>
      <c r="F76" s="101"/>
    </row>
    <row r="77" spans="1:12" x14ac:dyDescent="0.25">
      <c r="A77" s="102"/>
      <c r="B77" s="19"/>
      <c r="C77" s="105" t="s">
        <v>58</v>
      </c>
      <c r="D77" s="103">
        <f>+D78/6*2</f>
        <v>137.37373737373733</v>
      </c>
      <c r="E77" s="19"/>
      <c r="F77" s="101"/>
    </row>
    <row r="78" spans="1:12" s="32" customFormat="1" ht="47.25" customHeight="1" x14ac:dyDescent="0.25">
      <c r="A78" s="111"/>
      <c r="B78" s="20"/>
      <c r="C78" s="112" t="s">
        <v>67</v>
      </c>
      <c r="D78" s="113">
        <f>IF(SUM(D69)&lt;0,-D69,0)</f>
        <v>412.12121212121201</v>
      </c>
      <c r="E78" s="222" t="s">
        <v>68</v>
      </c>
      <c r="F78" s="223"/>
      <c r="H78"/>
      <c r="I78"/>
      <c r="J78"/>
      <c r="K78"/>
      <c r="L78"/>
    </row>
    <row r="79" spans="1:12" s="32" customFormat="1" x14ac:dyDescent="0.25">
      <c r="A79" s="102"/>
      <c r="B79" s="19"/>
      <c r="C79" s="105" t="s">
        <v>65</v>
      </c>
      <c r="D79" s="107">
        <f>+D80-D78</f>
        <v>11175.757575757576</v>
      </c>
      <c r="E79" s="19"/>
      <c r="F79" s="101"/>
      <c r="H79"/>
      <c r="I79"/>
      <c r="J79"/>
      <c r="K79"/>
      <c r="L79"/>
    </row>
    <row r="80" spans="1:12" s="32" customFormat="1" ht="25.5" customHeight="1" thickBot="1" x14ac:dyDescent="0.3">
      <c r="A80" s="108"/>
      <c r="B80" s="110"/>
      <c r="C80" s="109" t="s">
        <v>66</v>
      </c>
      <c r="D80" s="104">
        <f>-F71</f>
        <v>11587.878787878788</v>
      </c>
      <c r="E80" s="209" t="s">
        <v>72</v>
      </c>
      <c r="F80" s="210"/>
      <c r="H80"/>
      <c r="I80"/>
      <c r="J80"/>
      <c r="K80"/>
      <c r="L80"/>
    </row>
    <row r="82" spans="1:6" x14ac:dyDescent="0.25">
      <c r="A82" s="206" t="s">
        <v>164</v>
      </c>
      <c r="B82" s="206"/>
      <c r="C82" s="206"/>
      <c r="D82" s="206"/>
      <c r="E82" s="206"/>
      <c r="F82" s="206"/>
    </row>
  </sheetData>
  <sheetProtection algorithmName="SHA-512" hashValue="lXW+BUdgSH41OJ84IjN9zXYJEoZykPXNbE8bJZKfslAuP+RFam2t6SZka0cBn39TGp5Lt+P5t+ITMbLphfRGTw==" saltValue="r6c0Qk+eo5dA4QTPw0K3kQ==" spinCount="100000" sheet="1"/>
  <mergeCells count="13">
    <mergeCell ref="A21:H21"/>
    <mergeCell ref="A3:H3"/>
    <mergeCell ref="A23:F23"/>
    <mergeCell ref="B24:F24"/>
    <mergeCell ref="H24:H26"/>
    <mergeCell ref="B25:F25"/>
    <mergeCell ref="B26:F26"/>
    <mergeCell ref="A82:F82"/>
    <mergeCell ref="H32:H39"/>
    <mergeCell ref="B42:C42"/>
    <mergeCell ref="D42:E42"/>
    <mergeCell ref="E78:F78"/>
    <mergeCell ref="E80:F80"/>
  </mergeCells>
  <pageMargins left="0.67" right="0.42" top="0.32" bottom="0.51" header="0.3" footer="0.3"/>
  <pageSetup scale="74" orientation="portrait" r:id="rId1"/>
  <headerFooter>
    <oddFooter>&amp;LWorksheet D - award value broken down by expense category with overhead included, multiple overhead rates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E55A-05C4-4222-8AA3-9C111B9DE874}">
  <sheetPr>
    <tabColor rgb="FF7030A0"/>
    <pageSetUpPr fitToPage="1"/>
  </sheetPr>
  <dimension ref="A1:A40"/>
  <sheetViews>
    <sheetView zoomScaleNormal="100" workbookViewId="0"/>
  </sheetViews>
  <sheetFormatPr defaultRowHeight="15" x14ac:dyDescent="0.25"/>
  <cols>
    <col min="1" max="1" width="113.5703125" customWidth="1"/>
    <col min="2" max="3" width="9.140625" customWidth="1"/>
    <col min="5" max="5" width="9.140625" customWidth="1"/>
  </cols>
  <sheetData>
    <row r="1" spans="1:1" x14ac:dyDescent="0.25">
      <c r="A1" s="25" t="s">
        <v>123</v>
      </c>
    </row>
    <row r="3" spans="1:1" ht="15.75" x14ac:dyDescent="0.25">
      <c r="A3" s="129" t="s">
        <v>122</v>
      </c>
    </row>
    <row r="4" spans="1:1" ht="15.75" x14ac:dyDescent="0.25">
      <c r="A4" s="130" t="s">
        <v>119</v>
      </c>
    </row>
    <row r="5" spans="1:1" ht="15.75" x14ac:dyDescent="0.25">
      <c r="A5" s="130" t="s">
        <v>120</v>
      </c>
    </row>
    <row r="6" spans="1:1" ht="78.75" x14ac:dyDescent="0.25">
      <c r="A6" s="135" t="s">
        <v>118</v>
      </c>
    </row>
    <row r="7" spans="1:1" ht="15.75" customHeight="1" x14ac:dyDescent="0.25">
      <c r="A7" s="128"/>
    </row>
    <row r="33" spans="1:1" x14ac:dyDescent="0.25">
      <c r="A33" s="131" t="s">
        <v>117</v>
      </c>
    </row>
    <row r="34" spans="1:1" x14ac:dyDescent="0.25">
      <c r="A34" s="132" t="s">
        <v>121</v>
      </c>
    </row>
    <row r="35" spans="1:1" x14ac:dyDescent="0.25">
      <c r="A35" s="133" t="s">
        <v>124</v>
      </c>
    </row>
    <row r="36" spans="1:1" x14ac:dyDescent="0.25">
      <c r="A36" s="131" t="s">
        <v>125</v>
      </c>
    </row>
    <row r="37" spans="1:1" x14ac:dyDescent="0.25">
      <c r="A37" s="133" t="s">
        <v>126</v>
      </c>
    </row>
    <row r="38" spans="1:1" x14ac:dyDescent="0.25">
      <c r="A38" s="133" t="s">
        <v>127</v>
      </c>
    </row>
    <row r="39" spans="1:1" x14ac:dyDescent="0.25">
      <c r="A39" s="134" t="s">
        <v>128</v>
      </c>
    </row>
    <row r="40" spans="1:1" x14ac:dyDescent="0.25">
      <c r="A40" s="132"/>
    </row>
  </sheetData>
  <pageMargins left="0.34" right="0.28999999999999998" top="0.45" bottom="0.75" header="0.3" footer="0.3"/>
  <pageSetup scale="88" orientation="portrait" horizontalDpi="4294967293" verticalDpi="0" r:id="rId1"/>
  <drawing r:id="rId2"/>
  <legacyDrawing r:id="rId3"/>
  <oleObjects>
    <mc:AlternateContent xmlns:mc="http://schemas.openxmlformats.org/markup-compatibility/2006">
      <mc:Choice Requires="x14">
        <oleObject progId="Word.Document.12" shapeId="12309" r:id="rId4">
          <objectPr defaultSize="0" r:id="rId5">
            <anchor moveWithCells="1">
              <from>
                <xdr:col>0</xdr:col>
                <xdr:colOff>742950</xdr:colOff>
                <xdr:row>6</xdr:row>
                <xdr:rowOff>85725</xdr:rowOff>
              </from>
              <to>
                <xdr:col>0</xdr:col>
                <xdr:colOff>6838950</xdr:colOff>
                <xdr:row>31</xdr:row>
                <xdr:rowOff>38100</xdr:rowOff>
              </to>
            </anchor>
          </objectPr>
        </oleObject>
      </mc:Choice>
      <mc:Fallback>
        <oleObject progId="Word.Document.12" shapeId="1230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G50"/>
  <sheetViews>
    <sheetView workbookViewId="0">
      <selection activeCell="B5" sqref="B5:E5"/>
    </sheetView>
  </sheetViews>
  <sheetFormatPr defaultRowHeight="15" x14ac:dyDescent="0.25"/>
  <cols>
    <col min="1" max="1" width="51.140625" customWidth="1"/>
    <col min="2" max="2" width="16.7109375" customWidth="1"/>
    <col min="3" max="3" width="15.5703125" customWidth="1"/>
    <col min="4" max="4" width="13.85546875" customWidth="1"/>
    <col min="5" max="5" width="10.85546875" customWidth="1"/>
    <col min="7" max="7" width="59.28515625" customWidth="1"/>
  </cols>
  <sheetData>
    <row r="1" spans="1:7" ht="18.75" x14ac:dyDescent="0.25">
      <c r="A1" s="145" t="s">
        <v>47</v>
      </c>
    </row>
    <row r="2" spans="1:7" ht="18.75" x14ac:dyDescent="0.25">
      <c r="A2" s="144" t="s">
        <v>152</v>
      </c>
    </row>
    <row r="4" spans="1:7" ht="15.75" x14ac:dyDescent="0.25">
      <c r="A4" s="211" t="s">
        <v>46</v>
      </c>
      <c r="B4" s="212"/>
      <c r="C4" s="212"/>
      <c r="D4" s="212"/>
      <c r="E4" s="213"/>
    </row>
    <row r="5" spans="1:7" x14ac:dyDescent="0.25">
      <c r="A5" s="76" t="s">
        <v>48</v>
      </c>
      <c r="B5" s="217"/>
      <c r="C5" s="218"/>
      <c r="D5" s="218"/>
      <c r="E5" s="219"/>
    </row>
    <row r="6" spans="1:7" ht="17.25" customHeight="1" x14ac:dyDescent="0.25">
      <c r="A6" s="76" t="s">
        <v>49</v>
      </c>
      <c r="B6" s="217"/>
      <c r="C6" s="218"/>
      <c r="D6" s="218"/>
      <c r="E6" s="219"/>
    </row>
    <row r="7" spans="1:7" ht="33" customHeight="1" x14ac:dyDescent="0.25">
      <c r="A7" s="79" t="s">
        <v>50</v>
      </c>
      <c r="B7" s="214"/>
      <c r="C7" s="215"/>
      <c r="D7" s="215"/>
      <c r="E7" s="216"/>
    </row>
    <row r="9" spans="1:7" x14ac:dyDescent="0.25">
      <c r="A9" s="30" t="s">
        <v>60</v>
      </c>
      <c r="B9" s="40"/>
    </row>
    <row r="10" spans="1:7" x14ac:dyDescent="0.25">
      <c r="G10" s="141" t="s">
        <v>62</v>
      </c>
    </row>
    <row r="11" spans="1:7" x14ac:dyDescent="0.25">
      <c r="A11" s="25" t="s">
        <v>39</v>
      </c>
      <c r="B11" s="91"/>
      <c r="G11" s="142" t="s">
        <v>20</v>
      </c>
    </row>
    <row r="12" spans="1:7" x14ac:dyDescent="0.25">
      <c r="A12" s="25" t="s">
        <v>16</v>
      </c>
      <c r="B12" s="92"/>
      <c r="G12" s="142" t="s">
        <v>157</v>
      </c>
    </row>
    <row r="13" spans="1:7" x14ac:dyDescent="0.25">
      <c r="B13" s="18"/>
    </row>
    <row r="14" spans="1:7" x14ac:dyDescent="0.25">
      <c r="A14" s="27" t="s">
        <v>18</v>
      </c>
    </row>
    <row r="15" spans="1:7" x14ac:dyDescent="0.25">
      <c r="A15" t="s">
        <v>9</v>
      </c>
      <c r="B15" s="16">
        <f>+B11/(100%+B12)</f>
        <v>0</v>
      </c>
    </row>
    <row r="16" spans="1:7" x14ac:dyDescent="0.25">
      <c r="A16" t="s">
        <v>17</v>
      </c>
      <c r="B16" s="21">
        <f>+B11-(+B11/(100%+B12))</f>
        <v>0</v>
      </c>
    </row>
    <row r="17" spans="1:7" x14ac:dyDescent="0.25">
      <c r="B17" s="17">
        <f>SUM(B15:B16)</f>
        <v>0</v>
      </c>
      <c r="G17" s="25"/>
    </row>
    <row r="18" spans="1:7" x14ac:dyDescent="0.25">
      <c r="A18" s="28" t="s">
        <v>19</v>
      </c>
      <c r="B18" s="19"/>
      <c r="G18" s="141" t="s">
        <v>61</v>
      </c>
    </row>
    <row r="19" spans="1:7" x14ac:dyDescent="0.25">
      <c r="A19" s="26" t="s">
        <v>10</v>
      </c>
      <c r="B19" s="89"/>
      <c r="G19" s="142" t="s">
        <v>148</v>
      </c>
    </row>
    <row r="20" spans="1:7" x14ac:dyDescent="0.25">
      <c r="A20" s="20" t="s">
        <v>11</v>
      </c>
      <c r="B20" s="21">
        <f>+B21-B19</f>
        <v>0</v>
      </c>
    </row>
    <row r="21" spans="1:7" x14ac:dyDescent="0.25">
      <c r="B21" s="17">
        <f>+B15</f>
        <v>0</v>
      </c>
    </row>
    <row r="24" spans="1:7" ht="30" x14ac:dyDescent="0.25">
      <c r="A24" s="84" t="s">
        <v>2</v>
      </c>
      <c r="B24" s="88" t="s">
        <v>1</v>
      </c>
      <c r="C24" s="88" t="s">
        <v>7</v>
      </c>
      <c r="D24" s="88" t="s">
        <v>3</v>
      </c>
    </row>
    <row r="25" spans="1:7" x14ac:dyDescent="0.25">
      <c r="A25" s="8" t="s">
        <v>10</v>
      </c>
      <c r="B25" s="22">
        <f>+B19</f>
        <v>0</v>
      </c>
      <c r="C25" s="22">
        <f>+B19</f>
        <v>0</v>
      </c>
      <c r="D25" s="6"/>
    </row>
    <row r="26" spans="1:7" x14ac:dyDescent="0.25">
      <c r="A26" s="10" t="s">
        <v>11</v>
      </c>
      <c r="B26" s="23">
        <f>+B27-B25</f>
        <v>0</v>
      </c>
      <c r="C26" s="23">
        <f>+B20</f>
        <v>0</v>
      </c>
      <c r="D26" s="6"/>
    </row>
    <row r="27" spans="1:7" x14ac:dyDescent="0.25">
      <c r="A27" s="51" t="s">
        <v>9</v>
      </c>
      <c r="B27" s="13">
        <f>+B32/(100%+B28)</f>
        <v>0</v>
      </c>
      <c r="C27" s="13">
        <f>SUM(C25:C26)</f>
        <v>0</v>
      </c>
      <c r="D27" s="7"/>
    </row>
    <row r="28" spans="1:7" x14ac:dyDescent="0.25">
      <c r="A28" s="2" t="s">
        <v>5</v>
      </c>
      <c r="B28" s="138"/>
      <c r="C28" s="24">
        <f>+B12</f>
        <v>0</v>
      </c>
      <c r="D28" s="6"/>
      <c r="G28" s="139" t="s">
        <v>142</v>
      </c>
    </row>
    <row r="29" spans="1:7" x14ac:dyDescent="0.25">
      <c r="A29" s="2" t="s">
        <v>13</v>
      </c>
      <c r="B29" s="12">
        <f>+B25*B28</f>
        <v>0</v>
      </c>
      <c r="C29" s="12">
        <f>+C25*C28</f>
        <v>0</v>
      </c>
      <c r="D29" s="4">
        <f t="shared" ref="D29:D30" si="0">+C29-B29</f>
        <v>0</v>
      </c>
      <c r="G29" s="140" t="s">
        <v>147</v>
      </c>
    </row>
    <row r="30" spans="1:7" x14ac:dyDescent="0.25">
      <c r="A30" s="14" t="s">
        <v>14</v>
      </c>
      <c r="B30" s="15">
        <f>+B26*B28</f>
        <v>0</v>
      </c>
      <c r="C30" s="15">
        <f>+C26*C28</f>
        <v>0</v>
      </c>
      <c r="D30" s="29">
        <f t="shared" si="0"/>
        <v>0</v>
      </c>
    </row>
    <row r="31" spans="1:7" x14ac:dyDescent="0.25">
      <c r="A31" s="54" t="s">
        <v>12</v>
      </c>
      <c r="B31" s="4">
        <f>SUM(B29:B30)</f>
        <v>0</v>
      </c>
      <c r="C31" s="12">
        <f>SUM(C29:C30)</f>
        <v>0</v>
      </c>
      <c r="D31" s="35">
        <f>+C31-B31</f>
        <v>0</v>
      </c>
    </row>
    <row r="32" spans="1:7" x14ac:dyDescent="0.25">
      <c r="A32" s="51" t="s">
        <v>0</v>
      </c>
      <c r="B32" s="5">
        <f>+B11</f>
        <v>0</v>
      </c>
      <c r="C32" s="5">
        <f>+C31+C27</f>
        <v>0</v>
      </c>
      <c r="D32" s="7"/>
    </row>
    <row r="33" spans="1:5" ht="24" customHeight="1" x14ac:dyDescent="0.25">
      <c r="A33" s="84" t="s">
        <v>4</v>
      </c>
      <c r="B33" s="84"/>
      <c r="C33" s="84"/>
      <c r="D33" s="96" t="s">
        <v>57</v>
      </c>
    </row>
    <row r="34" spans="1:5" x14ac:dyDescent="0.25">
      <c r="A34" s="2" t="s">
        <v>6</v>
      </c>
      <c r="B34" s="4">
        <f>+B30*0.4</f>
        <v>0</v>
      </c>
      <c r="C34" s="4">
        <f>+B34</f>
        <v>0</v>
      </c>
      <c r="D34" s="6"/>
    </row>
    <row r="35" spans="1:5" x14ac:dyDescent="0.25">
      <c r="A35" s="2" t="s">
        <v>58</v>
      </c>
      <c r="B35" s="4">
        <f>+B30*0.2</f>
        <v>0</v>
      </c>
      <c r="C35" s="4">
        <f>+B35</f>
        <v>0</v>
      </c>
      <c r="D35" s="6"/>
    </row>
    <row r="36" spans="1:5" x14ac:dyDescent="0.25">
      <c r="A36" s="2" t="s">
        <v>55</v>
      </c>
      <c r="B36" s="4">
        <f>+B30*0.4</f>
        <v>0</v>
      </c>
      <c r="C36" s="4">
        <f>+C38-C35-C34-C37</f>
        <v>0</v>
      </c>
      <c r="D36" s="4">
        <f>+C36-B36</f>
        <v>0</v>
      </c>
    </row>
    <row r="37" spans="1:5" x14ac:dyDescent="0.25">
      <c r="A37" s="2" t="s">
        <v>56</v>
      </c>
      <c r="B37" s="4">
        <f>+B29</f>
        <v>0</v>
      </c>
      <c r="C37" s="4">
        <f>+C29</f>
        <v>0</v>
      </c>
      <c r="D37" s="4">
        <f>+C37-B37</f>
        <v>0</v>
      </c>
    </row>
    <row r="38" spans="1:5" x14ac:dyDescent="0.25">
      <c r="A38" s="51" t="s">
        <v>8</v>
      </c>
      <c r="B38" s="1">
        <f>SUM(B34:B37)</f>
        <v>0</v>
      </c>
      <c r="C38" s="1">
        <f>+C31</f>
        <v>0</v>
      </c>
      <c r="D38" s="36">
        <f>+C38-B38</f>
        <v>0</v>
      </c>
    </row>
    <row r="40" spans="1:5" ht="15.75" thickBot="1" x14ac:dyDescent="0.3"/>
    <row r="41" spans="1:5" ht="15.75" x14ac:dyDescent="0.25">
      <c r="A41" s="97" t="s">
        <v>63</v>
      </c>
      <c r="B41" s="98"/>
      <c r="C41" s="98"/>
      <c r="D41" s="98"/>
      <c r="E41" s="99"/>
    </row>
    <row r="42" spans="1:5" x14ac:dyDescent="0.25">
      <c r="A42" s="100"/>
      <c r="B42" s="19"/>
      <c r="C42" s="19"/>
      <c r="D42" s="19"/>
      <c r="E42" s="101"/>
    </row>
    <row r="43" spans="1:5" x14ac:dyDescent="0.25">
      <c r="A43" s="102"/>
      <c r="B43" s="105" t="s">
        <v>64</v>
      </c>
      <c r="C43" s="106"/>
      <c r="D43" s="19"/>
      <c r="E43" s="101"/>
    </row>
    <row r="44" spans="1:5" x14ac:dyDescent="0.25">
      <c r="A44" s="102"/>
      <c r="B44" s="105" t="s">
        <v>6</v>
      </c>
      <c r="C44" s="107">
        <f>+C46/6*4</f>
        <v>0</v>
      </c>
      <c r="D44" s="19"/>
      <c r="E44" s="101"/>
    </row>
    <row r="45" spans="1:5" x14ac:dyDescent="0.25">
      <c r="A45" s="102"/>
      <c r="B45" s="105" t="s">
        <v>58</v>
      </c>
      <c r="C45" s="103">
        <f>+C46/6*2</f>
        <v>0</v>
      </c>
      <c r="D45" s="19"/>
      <c r="E45" s="101"/>
    </row>
    <row r="46" spans="1:5" ht="48.75" customHeight="1" x14ac:dyDescent="0.25">
      <c r="A46" s="220" t="s">
        <v>67</v>
      </c>
      <c r="B46" s="221"/>
      <c r="C46" s="113">
        <f>IF(SUM(C36)&lt;0,-C36,0)</f>
        <v>0</v>
      </c>
      <c r="D46" s="222" t="s">
        <v>70</v>
      </c>
      <c r="E46" s="223"/>
    </row>
    <row r="47" spans="1:5" x14ac:dyDescent="0.25">
      <c r="A47" s="102"/>
      <c r="B47" s="105" t="s">
        <v>65</v>
      </c>
      <c r="C47" s="107">
        <f>+C48-C46</f>
        <v>0</v>
      </c>
      <c r="D47" s="19"/>
      <c r="E47" s="101"/>
    </row>
    <row r="48" spans="1:5" ht="26.25" customHeight="1" thickBot="1" x14ac:dyDescent="0.3">
      <c r="A48" s="207" t="s">
        <v>71</v>
      </c>
      <c r="B48" s="208"/>
      <c r="C48" s="104">
        <f>-D38</f>
        <v>0</v>
      </c>
      <c r="D48" s="209" t="s">
        <v>72</v>
      </c>
      <c r="E48" s="210"/>
    </row>
    <row r="50" spans="1:5" x14ac:dyDescent="0.25">
      <c r="A50" s="206" t="s">
        <v>149</v>
      </c>
      <c r="B50" s="206"/>
      <c r="C50" s="206"/>
      <c r="D50" s="206"/>
      <c r="E50" s="206"/>
    </row>
  </sheetData>
  <sheetProtection algorithmName="SHA-512" hashValue="uH6D2WjxIQO/0VXYeE8Wao/b5hS/oQYkqcHaUfj3g8IUgdspvKi5wFrCCg0qbIo1iLz+e8I7T3WbAGDoVUmu/A==" saltValue="uuo+BiSGrTjKgyWeobryuQ==" spinCount="100000" sheet="1" selectLockedCells="1"/>
  <mergeCells count="9">
    <mergeCell ref="A50:E50"/>
    <mergeCell ref="A48:B48"/>
    <mergeCell ref="D48:E48"/>
    <mergeCell ref="A4:E4"/>
    <mergeCell ref="B7:E7"/>
    <mergeCell ref="B5:E5"/>
    <mergeCell ref="B6:E6"/>
    <mergeCell ref="A46:B46"/>
    <mergeCell ref="D46:E46"/>
  </mergeCells>
  <pageMargins left="0.45" right="0.49" top="0.35" bottom="0.75" header="0.3" footer="0.3"/>
  <pageSetup scale="89" orientation="portrait" r:id="rId1"/>
  <headerFooter>
    <oddFooter>&amp;LWorksheet A - total award value including overhead, one overhead rate for all costs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I44"/>
  <sheetViews>
    <sheetView workbookViewId="0">
      <selection activeCell="B5" sqref="B5:E5"/>
    </sheetView>
  </sheetViews>
  <sheetFormatPr defaultRowHeight="15" x14ac:dyDescent="0.25"/>
  <cols>
    <col min="1" max="1" width="51.28515625" customWidth="1"/>
    <col min="2" max="2" width="14.85546875" customWidth="1"/>
    <col min="3" max="3" width="14.42578125" customWidth="1"/>
    <col min="4" max="4" width="13.7109375" customWidth="1"/>
    <col min="5" max="5" width="12.85546875" customWidth="1"/>
    <col min="7" max="7" width="59.5703125" customWidth="1"/>
  </cols>
  <sheetData>
    <row r="1" spans="1:9" ht="18.75" x14ac:dyDescent="0.25">
      <c r="A1" s="143" t="s">
        <v>47</v>
      </c>
    </row>
    <row r="2" spans="1:9" ht="18.75" x14ac:dyDescent="0.25">
      <c r="A2" s="144" t="s">
        <v>153</v>
      </c>
      <c r="B2" s="19"/>
    </row>
    <row r="4" spans="1:9" ht="15.75" x14ac:dyDescent="0.25">
      <c r="A4" s="211" t="s">
        <v>46</v>
      </c>
      <c r="B4" s="212"/>
      <c r="C4" s="212"/>
      <c r="D4" s="212"/>
      <c r="E4" s="213"/>
      <c r="F4" s="78"/>
    </row>
    <row r="5" spans="1:9" x14ac:dyDescent="0.25">
      <c r="A5" s="76" t="s">
        <v>48</v>
      </c>
      <c r="B5" s="217"/>
      <c r="C5" s="218"/>
      <c r="D5" s="218"/>
      <c r="E5" s="219"/>
      <c r="F5" s="19"/>
    </row>
    <row r="6" spans="1:9" ht="16.5" customHeight="1" x14ac:dyDescent="0.25">
      <c r="A6" s="76" t="s">
        <v>49</v>
      </c>
      <c r="B6" s="217"/>
      <c r="C6" s="218"/>
      <c r="D6" s="218"/>
      <c r="E6" s="219"/>
      <c r="F6" s="19"/>
    </row>
    <row r="7" spans="1:9" ht="31.5" customHeight="1" x14ac:dyDescent="0.25">
      <c r="A7" s="79" t="s">
        <v>50</v>
      </c>
      <c r="B7" s="214"/>
      <c r="C7" s="215"/>
      <c r="D7" s="215"/>
      <c r="E7" s="216"/>
      <c r="F7" s="19"/>
      <c r="G7" s="74"/>
    </row>
    <row r="8" spans="1:9" x14ac:dyDescent="0.25">
      <c r="A8" s="77"/>
      <c r="B8" s="19"/>
      <c r="C8" s="19"/>
      <c r="D8" s="19"/>
      <c r="E8" s="19"/>
      <c r="F8" s="19"/>
    </row>
    <row r="9" spans="1:9" x14ac:dyDescent="0.25">
      <c r="A9" s="30" t="s">
        <v>60</v>
      </c>
      <c r="B9" s="40"/>
    </row>
    <row r="10" spans="1:9" x14ac:dyDescent="0.25">
      <c r="A10" s="34"/>
    </row>
    <row r="11" spans="1:9" ht="45" x14ac:dyDescent="0.25">
      <c r="A11" s="64" t="s">
        <v>19</v>
      </c>
      <c r="B11" s="45" t="s">
        <v>25</v>
      </c>
      <c r="C11" s="46" t="s">
        <v>16</v>
      </c>
      <c r="D11" s="39" t="s">
        <v>31</v>
      </c>
      <c r="E11" s="39" t="s">
        <v>32</v>
      </c>
      <c r="G11" s="141" t="s">
        <v>62</v>
      </c>
    </row>
    <row r="12" spans="1:9" x14ac:dyDescent="0.25">
      <c r="A12" s="26" t="s">
        <v>10</v>
      </c>
      <c r="B12" s="89"/>
      <c r="D12" s="16">
        <f>+B12*C14</f>
        <v>0</v>
      </c>
      <c r="E12" s="16">
        <f>+D12+B12</f>
        <v>0</v>
      </c>
      <c r="G12" s="142" t="s">
        <v>148</v>
      </c>
    </row>
    <row r="13" spans="1:9" x14ac:dyDescent="0.25">
      <c r="A13" s="26" t="s">
        <v>11</v>
      </c>
      <c r="B13" s="93"/>
      <c r="D13" s="63">
        <f>+B13*C14</f>
        <v>0</v>
      </c>
      <c r="E13" s="63">
        <f>+D13+B13</f>
        <v>0</v>
      </c>
      <c r="G13" s="142" t="s">
        <v>52</v>
      </c>
      <c r="I13" s="32"/>
    </row>
    <row r="14" spans="1:9" x14ac:dyDescent="0.25">
      <c r="B14" s="17">
        <f>SUM(B12:B13)</f>
        <v>0</v>
      </c>
      <c r="C14" s="90"/>
      <c r="D14" s="16">
        <f>SUM(D12:D13)</f>
        <v>0</v>
      </c>
      <c r="E14" s="16">
        <f>SUM(E12:E13)</f>
        <v>0</v>
      </c>
      <c r="G14" s="142" t="s">
        <v>157</v>
      </c>
      <c r="H14" s="25"/>
      <c r="I14" s="18"/>
    </row>
    <row r="15" spans="1:9" x14ac:dyDescent="0.25">
      <c r="B15" s="31"/>
      <c r="C15" s="32"/>
      <c r="D15" s="32"/>
      <c r="H15" s="25"/>
      <c r="I15" s="18"/>
    </row>
    <row r="18" spans="1:7" ht="30" x14ac:dyDescent="0.25">
      <c r="A18" s="87" t="s">
        <v>2</v>
      </c>
      <c r="B18" s="88" t="s">
        <v>1</v>
      </c>
      <c r="C18" s="88" t="s">
        <v>7</v>
      </c>
      <c r="D18" s="88" t="s">
        <v>3</v>
      </c>
    </row>
    <row r="19" spans="1:7" x14ac:dyDescent="0.25">
      <c r="A19" s="8" t="s">
        <v>10</v>
      </c>
      <c r="B19" s="22">
        <f>+B12</f>
        <v>0</v>
      </c>
      <c r="C19" s="22">
        <f>+B12</f>
        <v>0</v>
      </c>
      <c r="D19" s="9"/>
    </row>
    <row r="20" spans="1:7" x14ac:dyDescent="0.25">
      <c r="A20" s="10" t="s">
        <v>11</v>
      </c>
      <c r="B20" s="23">
        <f>+B13</f>
        <v>0</v>
      </c>
      <c r="C20" s="23">
        <f>+B13</f>
        <v>0</v>
      </c>
      <c r="D20" s="11"/>
    </row>
    <row r="21" spans="1:7" x14ac:dyDescent="0.25">
      <c r="A21" s="51" t="s">
        <v>9</v>
      </c>
      <c r="B21" s="13">
        <f>SUM(B19:B20)</f>
        <v>0</v>
      </c>
      <c r="C21" s="13">
        <f>SUM(C19:C20)</f>
        <v>0</v>
      </c>
      <c r="D21" s="7"/>
    </row>
    <row r="22" spans="1:7" x14ac:dyDescent="0.25">
      <c r="A22" s="2" t="s">
        <v>5</v>
      </c>
      <c r="B22" s="138"/>
      <c r="C22" s="24">
        <f>+C14</f>
        <v>0</v>
      </c>
      <c r="D22" s="6"/>
      <c r="G22" s="139" t="s">
        <v>142</v>
      </c>
    </row>
    <row r="23" spans="1:7" x14ac:dyDescent="0.25">
      <c r="A23" s="2" t="s">
        <v>13</v>
      </c>
      <c r="B23" s="12">
        <f>+B19*B22</f>
        <v>0</v>
      </c>
      <c r="C23" s="12">
        <f>+C19*C22</f>
        <v>0</v>
      </c>
      <c r="D23" s="37">
        <f>+C23-B23</f>
        <v>0</v>
      </c>
      <c r="G23" s="140" t="s">
        <v>147</v>
      </c>
    </row>
    <row r="24" spans="1:7" x14ac:dyDescent="0.25">
      <c r="A24" s="14" t="s">
        <v>14</v>
      </c>
      <c r="B24" s="15">
        <f>+B20*B22</f>
        <v>0</v>
      </c>
      <c r="C24" s="15">
        <f>+C20*C22</f>
        <v>0</v>
      </c>
      <c r="D24" s="37">
        <f>+C24-B24</f>
        <v>0</v>
      </c>
    </row>
    <row r="25" spans="1:7" x14ac:dyDescent="0.25">
      <c r="A25" s="54" t="s">
        <v>12</v>
      </c>
      <c r="B25" s="4">
        <f>SUM(B23:B24)</f>
        <v>0</v>
      </c>
      <c r="C25" s="12">
        <f>SUM(C23:C24)</f>
        <v>0</v>
      </c>
      <c r="D25" s="36">
        <f>+C25-B25</f>
        <v>0</v>
      </c>
    </row>
    <row r="26" spans="1:7" x14ac:dyDescent="0.25">
      <c r="A26" s="51" t="s">
        <v>0</v>
      </c>
      <c r="B26" s="5">
        <f>+B25+B21</f>
        <v>0</v>
      </c>
      <c r="C26" s="5">
        <f>+C25+C21</f>
        <v>0</v>
      </c>
      <c r="D26" s="7"/>
    </row>
    <row r="27" spans="1:7" ht="25.9" customHeight="1" x14ac:dyDescent="0.25">
      <c r="A27" s="84" t="s">
        <v>4</v>
      </c>
      <c r="B27" s="84"/>
      <c r="C27" s="84"/>
      <c r="D27" s="96" t="s">
        <v>57</v>
      </c>
    </row>
    <row r="28" spans="1:7" x14ac:dyDescent="0.25">
      <c r="A28" s="2" t="s">
        <v>6</v>
      </c>
      <c r="B28" s="4">
        <f>+B24*0.4</f>
        <v>0</v>
      </c>
      <c r="C28" s="4">
        <f>+B28</f>
        <v>0</v>
      </c>
      <c r="D28" s="6"/>
    </row>
    <row r="29" spans="1:7" x14ac:dyDescent="0.25">
      <c r="A29" s="2" t="s">
        <v>58</v>
      </c>
      <c r="B29" s="4">
        <f>+B24*0.2</f>
        <v>0</v>
      </c>
      <c r="C29" s="4">
        <f>+B29</f>
        <v>0</v>
      </c>
      <c r="D29" s="6"/>
    </row>
    <row r="30" spans="1:7" x14ac:dyDescent="0.25">
      <c r="A30" s="2" t="s">
        <v>55</v>
      </c>
      <c r="B30" s="4">
        <f>+B24*0.4</f>
        <v>0</v>
      </c>
      <c r="C30" s="4">
        <f>+C32-C29-C28-C31</f>
        <v>0</v>
      </c>
      <c r="D30" s="37">
        <f>+C30-B30</f>
        <v>0</v>
      </c>
    </row>
    <row r="31" spans="1:7" x14ac:dyDescent="0.25">
      <c r="A31" s="2" t="s">
        <v>56</v>
      </c>
      <c r="B31" s="4">
        <f>+B23</f>
        <v>0</v>
      </c>
      <c r="C31" s="4">
        <f>+C23</f>
        <v>0</v>
      </c>
      <c r="D31" s="37">
        <f>+C31-B31</f>
        <v>0</v>
      </c>
    </row>
    <row r="32" spans="1:7" x14ac:dyDescent="0.25">
      <c r="A32" s="51" t="s">
        <v>8</v>
      </c>
      <c r="B32" s="1">
        <f>SUM(B28:B31)</f>
        <v>0</v>
      </c>
      <c r="C32" s="1">
        <f>+C25</f>
        <v>0</v>
      </c>
      <c r="D32" s="36">
        <f>+C32-B32</f>
        <v>0</v>
      </c>
    </row>
    <row r="34" spans="1:5" ht="15.75" thickBot="1" x14ac:dyDescent="0.3"/>
    <row r="35" spans="1:5" ht="15.75" x14ac:dyDescent="0.25">
      <c r="A35" s="97" t="s">
        <v>63</v>
      </c>
      <c r="B35" s="98"/>
      <c r="C35" s="98"/>
      <c r="D35" s="98"/>
      <c r="E35" s="99"/>
    </row>
    <row r="36" spans="1:5" x14ac:dyDescent="0.25">
      <c r="A36" s="100"/>
      <c r="B36" s="19"/>
      <c r="C36" s="19"/>
      <c r="D36" s="19"/>
      <c r="E36" s="101"/>
    </row>
    <row r="37" spans="1:5" x14ac:dyDescent="0.25">
      <c r="A37" s="102"/>
      <c r="B37" s="105" t="s">
        <v>64</v>
      </c>
      <c r="C37" s="106"/>
      <c r="D37" s="19"/>
      <c r="E37" s="101"/>
    </row>
    <row r="38" spans="1:5" x14ac:dyDescent="0.25">
      <c r="A38" s="102"/>
      <c r="B38" s="105" t="s">
        <v>6</v>
      </c>
      <c r="C38" s="107">
        <f>+C40/6*4</f>
        <v>0</v>
      </c>
      <c r="D38" s="19"/>
      <c r="E38" s="101"/>
    </row>
    <row r="39" spans="1:5" x14ac:dyDescent="0.25">
      <c r="A39" s="102"/>
      <c r="B39" s="105" t="s">
        <v>58</v>
      </c>
      <c r="C39" s="103">
        <f>+C40/6*2</f>
        <v>0</v>
      </c>
      <c r="D39" s="19"/>
      <c r="E39" s="101"/>
    </row>
    <row r="40" spans="1:5" ht="45.75" customHeight="1" x14ac:dyDescent="0.25">
      <c r="A40" s="220" t="s">
        <v>67</v>
      </c>
      <c r="B40" s="221"/>
      <c r="C40" s="113">
        <f>IF(SUM(C30)&lt;0,-C30,0)</f>
        <v>0</v>
      </c>
      <c r="D40" s="222" t="s">
        <v>70</v>
      </c>
      <c r="E40" s="223"/>
    </row>
    <row r="41" spans="1:5" x14ac:dyDescent="0.25">
      <c r="A41" s="102"/>
      <c r="B41" s="105" t="s">
        <v>65</v>
      </c>
      <c r="C41" s="107">
        <f>+C42-C40</f>
        <v>0</v>
      </c>
      <c r="D41" s="19"/>
      <c r="E41" s="101"/>
    </row>
    <row r="42" spans="1:5" ht="27.75" customHeight="1" thickBot="1" x14ac:dyDescent="0.3">
      <c r="A42" s="207" t="s">
        <v>71</v>
      </c>
      <c r="B42" s="208"/>
      <c r="C42" s="104">
        <f>-D32</f>
        <v>0</v>
      </c>
      <c r="D42" s="209" t="s">
        <v>72</v>
      </c>
      <c r="E42" s="210"/>
    </row>
    <row r="44" spans="1:5" x14ac:dyDescent="0.25">
      <c r="A44" s="206" t="s">
        <v>149</v>
      </c>
      <c r="B44" s="206"/>
      <c r="C44" s="206"/>
      <c r="D44" s="206"/>
      <c r="E44" s="206"/>
    </row>
  </sheetData>
  <sheetProtection algorithmName="SHA-512" hashValue="E9keIfaKkY0a/WkUCByb4gECJl1AROodRLpxsz6n2kWVCZwRyTZahCU7qEw97tRzMq6i/EPYNNxiGlv+Ft7QSQ==" saltValue="PO+RsrpPgv2VkYzect7BTQ==" spinCount="100000" sheet="1" selectLockedCells="1"/>
  <mergeCells count="9">
    <mergeCell ref="A44:E44"/>
    <mergeCell ref="A42:B42"/>
    <mergeCell ref="D42:E42"/>
    <mergeCell ref="A4:E4"/>
    <mergeCell ref="B5:E5"/>
    <mergeCell ref="B6:E6"/>
    <mergeCell ref="B7:E7"/>
    <mergeCell ref="A40:B40"/>
    <mergeCell ref="D40:E40"/>
  </mergeCells>
  <pageMargins left="0.5" right="0.41" top="0.35" bottom="0.59" header="0.3" footer="0.3"/>
  <pageSetup scale="90" orientation="portrait" r:id="rId1"/>
  <headerFooter>
    <oddFooter>&amp;LWorksheet B - total direct project costs without overhead included, one overhead rate for all costs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I63"/>
  <sheetViews>
    <sheetView workbookViewId="0">
      <selection activeCell="B5" sqref="B5:F5"/>
    </sheetView>
  </sheetViews>
  <sheetFormatPr defaultRowHeight="15" x14ac:dyDescent="0.25"/>
  <cols>
    <col min="1" max="1" width="48.140625" customWidth="1"/>
    <col min="2" max="2" width="14.85546875" customWidth="1"/>
    <col min="3" max="3" width="10.42578125" customWidth="1"/>
    <col min="4" max="4" width="13.7109375" customWidth="1"/>
    <col min="5" max="6" width="13.140625" customWidth="1"/>
    <col min="7" max="7" width="5.5703125" customWidth="1"/>
    <col min="8" max="8" width="78.85546875" customWidth="1"/>
  </cols>
  <sheetData>
    <row r="1" spans="1:8" ht="18.75" x14ac:dyDescent="0.3">
      <c r="A1" s="143" t="s">
        <v>47</v>
      </c>
      <c r="B1" s="146"/>
      <c r="C1" s="146"/>
      <c r="D1" s="146"/>
      <c r="E1" s="146"/>
      <c r="F1" s="146"/>
    </row>
    <row r="2" spans="1:8" ht="42.75" customHeight="1" x14ac:dyDescent="0.25">
      <c r="A2" s="226" t="s">
        <v>154</v>
      </c>
      <c r="B2" s="227"/>
      <c r="C2" s="227"/>
      <c r="D2" s="227"/>
      <c r="E2" s="227"/>
      <c r="F2" s="227"/>
    </row>
    <row r="4" spans="1:8" ht="15.75" x14ac:dyDescent="0.25">
      <c r="A4" s="229" t="s">
        <v>46</v>
      </c>
      <c r="B4" s="229"/>
      <c r="C4" s="229"/>
      <c r="D4" s="229"/>
      <c r="E4" s="229"/>
      <c r="F4" s="229"/>
    </row>
    <row r="5" spans="1:8" ht="18" customHeight="1" x14ac:dyDescent="0.25">
      <c r="A5" s="76" t="s">
        <v>48</v>
      </c>
      <c r="B5" s="230"/>
      <c r="C5" s="231"/>
      <c r="D5" s="231"/>
      <c r="E5" s="231"/>
      <c r="F5" s="232"/>
    </row>
    <row r="6" spans="1:8" ht="18.75" customHeight="1" x14ac:dyDescent="0.25">
      <c r="A6" s="76" t="s">
        <v>49</v>
      </c>
      <c r="B6" s="230"/>
      <c r="C6" s="231"/>
      <c r="D6" s="231"/>
      <c r="E6" s="231"/>
      <c r="F6" s="232"/>
      <c r="H6" s="75"/>
    </row>
    <row r="7" spans="1:8" ht="30" customHeight="1" x14ac:dyDescent="0.25">
      <c r="A7" s="79" t="s">
        <v>50</v>
      </c>
      <c r="B7" s="214"/>
      <c r="C7" s="215"/>
      <c r="D7" s="215"/>
      <c r="E7" s="215"/>
      <c r="F7" s="216"/>
      <c r="H7" s="75"/>
    </row>
    <row r="8" spans="1:8" x14ac:dyDescent="0.25">
      <c r="A8" s="77"/>
      <c r="B8" s="19"/>
      <c r="C8" s="19"/>
      <c r="D8" s="19"/>
      <c r="E8" s="19"/>
      <c r="F8" s="19"/>
    </row>
    <row r="9" spans="1:8" x14ac:dyDescent="0.25">
      <c r="A9" s="30" t="s">
        <v>69</v>
      </c>
      <c r="B9" s="40"/>
      <c r="C9" s="40"/>
      <c r="D9" s="40"/>
    </row>
    <row r="10" spans="1:8" x14ac:dyDescent="0.25">
      <c r="A10" s="34"/>
    </row>
    <row r="11" spans="1:8" ht="43.9" customHeight="1" x14ac:dyDescent="0.25">
      <c r="A11" s="41" t="s">
        <v>33</v>
      </c>
      <c r="B11" s="45" t="s">
        <v>25</v>
      </c>
      <c r="C11" s="46" t="s">
        <v>16</v>
      </c>
      <c r="D11" s="39" t="s">
        <v>31</v>
      </c>
      <c r="E11" s="39" t="s">
        <v>32</v>
      </c>
      <c r="H11" s="141" t="s">
        <v>62</v>
      </c>
    </row>
    <row r="12" spans="1:8" x14ac:dyDescent="0.25">
      <c r="A12" s="50" t="s">
        <v>27</v>
      </c>
      <c r="B12" s="89"/>
      <c r="C12" s="90"/>
      <c r="D12" s="17">
        <f>+C12*B12</f>
        <v>0</v>
      </c>
      <c r="E12" s="17">
        <f>+D12+B12</f>
        <v>0</v>
      </c>
      <c r="H12" s="142" t="s">
        <v>161</v>
      </c>
    </row>
    <row r="13" spans="1:8" x14ac:dyDescent="0.25">
      <c r="A13" s="94"/>
      <c r="B13" s="89"/>
      <c r="C13" s="90"/>
      <c r="D13" s="17">
        <f t="shared" ref="D13:D20" si="0">+C13*B13</f>
        <v>0</v>
      </c>
      <c r="E13" s="17">
        <f t="shared" ref="E13:E20" si="1">+D13+B13</f>
        <v>0</v>
      </c>
      <c r="H13" s="228" t="s">
        <v>158</v>
      </c>
    </row>
    <row r="14" spans="1:8" x14ac:dyDescent="0.25">
      <c r="A14" s="94"/>
      <c r="B14" s="89"/>
      <c r="C14" s="90"/>
      <c r="D14" s="17">
        <f t="shared" si="0"/>
        <v>0</v>
      </c>
      <c r="E14" s="17">
        <f t="shared" si="1"/>
        <v>0</v>
      </c>
      <c r="H14" s="228"/>
    </row>
    <row r="15" spans="1:8" x14ac:dyDescent="0.25">
      <c r="A15" s="94"/>
      <c r="B15" s="89"/>
      <c r="C15" s="90"/>
      <c r="D15" s="17">
        <f t="shared" si="0"/>
        <v>0</v>
      </c>
      <c r="E15" s="17">
        <f t="shared" si="1"/>
        <v>0</v>
      </c>
      <c r="H15" s="228"/>
    </row>
    <row r="16" spans="1:8" x14ac:dyDescent="0.25">
      <c r="A16" s="94"/>
      <c r="B16" s="89"/>
      <c r="C16" s="90"/>
      <c r="D16" s="17">
        <f t="shared" si="0"/>
        <v>0</v>
      </c>
      <c r="E16" s="17">
        <f t="shared" si="1"/>
        <v>0</v>
      </c>
      <c r="H16" s="228"/>
    </row>
    <row r="17" spans="1:9" x14ac:dyDescent="0.25">
      <c r="A17" s="94"/>
      <c r="B17" s="89"/>
      <c r="C17" s="90"/>
      <c r="D17" s="17">
        <f t="shared" ref="D17:D18" si="2">+C17*B17</f>
        <v>0</v>
      </c>
      <c r="E17" s="17">
        <f t="shared" ref="E17:E18" si="3">+D17+B17</f>
        <v>0</v>
      </c>
      <c r="H17" s="228"/>
    </row>
    <row r="18" spans="1:9" x14ac:dyDescent="0.25">
      <c r="A18" s="94"/>
      <c r="B18" s="89"/>
      <c r="C18" s="90"/>
      <c r="D18" s="17">
        <f t="shared" si="2"/>
        <v>0</v>
      </c>
      <c r="E18" s="17">
        <f t="shared" si="3"/>
        <v>0</v>
      </c>
      <c r="H18" s="228"/>
    </row>
    <row r="19" spans="1:9" x14ac:dyDescent="0.25">
      <c r="A19" s="94"/>
      <c r="B19" s="89"/>
      <c r="C19" s="90"/>
      <c r="D19" s="17">
        <f t="shared" si="0"/>
        <v>0</v>
      </c>
      <c r="E19" s="17">
        <f t="shared" si="1"/>
        <v>0</v>
      </c>
      <c r="H19" s="228"/>
    </row>
    <row r="20" spans="1:9" x14ac:dyDescent="0.25">
      <c r="A20" s="94"/>
      <c r="B20" s="93"/>
      <c r="C20" s="90"/>
      <c r="D20" s="21">
        <f t="shared" si="0"/>
        <v>0</v>
      </c>
      <c r="E20" s="21">
        <f t="shared" si="1"/>
        <v>0</v>
      </c>
      <c r="H20" s="228"/>
      <c r="I20" s="32"/>
    </row>
    <row r="21" spans="1:9" x14ac:dyDescent="0.25">
      <c r="B21" s="17">
        <f>SUM(B12:B20)</f>
        <v>0</v>
      </c>
      <c r="D21" s="17">
        <f>SUM(D12:D20)</f>
        <v>0</v>
      </c>
      <c r="E21" s="17">
        <f>SUM(E12:E20)</f>
        <v>0</v>
      </c>
      <c r="H21" s="25"/>
      <c r="I21" s="18"/>
    </row>
    <row r="23" spans="1:9" ht="21.6" customHeight="1" x14ac:dyDescent="0.25">
      <c r="A23" s="48" t="s">
        <v>2</v>
      </c>
      <c r="B23" s="224" t="s">
        <v>1</v>
      </c>
      <c r="C23" s="225"/>
      <c r="D23" s="224" t="s">
        <v>7</v>
      </c>
      <c r="E23" s="225"/>
      <c r="F23" s="49" t="s">
        <v>3</v>
      </c>
    </row>
    <row r="24" spans="1:9" ht="12.6" customHeight="1" x14ac:dyDescent="0.25">
      <c r="A24" s="3"/>
      <c r="B24" s="42" t="s">
        <v>30</v>
      </c>
      <c r="C24" s="43" t="s">
        <v>29</v>
      </c>
      <c r="D24" s="42" t="s">
        <v>30</v>
      </c>
      <c r="E24" s="43" t="s">
        <v>29</v>
      </c>
      <c r="F24" s="44"/>
    </row>
    <row r="25" spans="1:9" x14ac:dyDescent="0.25">
      <c r="A25" s="53" t="str">
        <f t="shared" ref="A25:B33" si="4">+A12</f>
        <v>Student employment (labour &amp; student stipends)</v>
      </c>
      <c r="B25" s="22">
        <f t="shared" si="4"/>
        <v>0</v>
      </c>
      <c r="C25" s="137"/>
      <c r="D25" s="22">
        <f t="shared" ref="D25:D33" si="5">+B12</f>
        <v>0</v>
      </c>
      <c r="E25" s="47">
        <f t="shared" ref="E25:E33" si="6">+C12</f>
        <v>0</v>
      </c>
      <c r="F25" s="9"/>
      <c r="H25" s="139" t="s">
        <v>142</v>
      </c>
    </row>
    <row r="26" spans="1:9" x14ac:dyDescent="0.25">
      <c r="A26" s="53">
        <f t="shared" si="4"/>
        <v>0</v>
      </c>
      <c r="B26" s="22">
        <f t="shared" si="4"/>
        <v>0</v>
      </c>
      <c r="C26" s="137"/>
      <c r="D26" s="22">
        <f t="shared" si="5"/>
        <v>0</v>
      </c>
      <c r="E26" s="47">
        <f t="shared" si="6"/>
        <v>0</v>
      </c>
      <c r="F26" s="9"/>
      <c r="H26" s="140" t="s">
        <v>146</v>
      </c>
    </row>
    <row r="27" spans="1:9" x14ac:dyDescent="0.25">
      <c r="A27" s="53">
        <f t="shared" si="4"/>
        <v>0</v>
      </c>
      <c r="B27" s="22">
        <f t="shared" si="4"/>
        <v>0</v>
      </c>
      <c r="C27" s="137"/>
      <c r="D27" s="22">
        <f t="shared" si="5"/>
        <v>0</v>
      </c>
      <c r="E27" s="47">
        <f t="shared" si="6"/>
        <v>0</v>
      </c>
      <c r="F27" s="9"/>
    </row>
    <row r="28" spans="1:9" x14ac:dyDescent="0.25">
      <c r="A28" s="53">
        <f t="shared" si="4"/>
        <v>0</v>
      </c>
      <c r="B28" s="22">
        <f t="shared" si="4"/>
        <v>0</v>
      </c>
      <c r="C28" s="137"/>
      <c r="D28" s="22">
        <f t="shared" si="5"/>
        <v>0</v>
      </c>
      <c r="E28" s="47">
        <f t="shared" si="6"/>
        <v>0</v>
      </c>
      <c r="F28" s="9"/>
    </row>
    <row r="29" spans="1:9" x14ac:dyDescent="0.25">
      <c r="A29" s="53">
        <f t="shared" si="4"/>
        <v>0</v>
      </c>
      <c r="B29" s="22">
        <f t="shared" si="4"/>
        <v>0</v>
      </c>
      <c r="C29" s="137"/>
      <c r="D29" s="22">
        <f t="shared" si="5"/>
        <v>0</v>
      </c>
      <c r="E29" s="47">
        <f t="shared" si="6"/>
        <v>0</v>
      </c>
      <c r="F29" s="9"/>
    </row>
    <row r="30" spans="1:9" x14ac:dyDescent="0.25">
      <c r="A30" s="53">
        <f t="shared" si="4"/>
        <v>0</v>
      </c>
      <c r="B30" s="22">
        <f t="shared" si="4"/>
        <v>0</v>
      </c>
      <c r="C30" s="137"/>
      <c r="D30" s="22">
        <f t="shared" si="5"/>
        <v>0</v>
      </c>
      <c r="E30" s="47">
        <f t="shared" si="6"/>
        <v>0</v>
      </c>
      <c r="F30" s="9"/>
    </row>
    <row r="31" spans="1:9" x14ac:dyDescent="0.25">
      <c r="A31" s="53">
        <f t="shared" si="4"/>
        <v>0</v>
      </c>
      <c r="B31" s="22">
        <f t="shared" si="4"/>
        <v>0</v>
      </c>
      <c r="C31" s="137"/>
      <c r="D31" s="22">
        <f t="shared" si="5"/>
        <v>0</v>
      </c>
      <c r="E31" s="47">
        <f t="shared" si="6"/>
        <v>0</v>
      </c>
      <c r="F31" s="9"/>
    </row>
    <row r="32" spans="1:9" x14ac:dyDescent="0.25">
      <c r="A32" s="53">
        <f t="shared" si="4"/>
        <v>0</v>
      </c>
      <c r="B32" s="22">
        <f t="shared" si="4"/>
        <v>0</v>
      </c>
      <c r="C32" s="137"/>
      <c r="D32" s="22">
        <f t="shared" si="5"/>
        <v>0</v>
      </c>
      <c r="E32" s="47">
        <f t="shared" si="6"/>
        <v>0</v>
      </c>
      <c r="F32" s="9"/>
    </row>
    <row r="33" spans="1:6" x14ac:dyDescent="0.25">
      <c r="A33" s="53">
        <f t="shared" si="4"/>
        <v>0</v>
      </c>
      <c r="B33" s="23">
        <f t="shared" si="4"/>
        <v>0</v>
      </c>
      <c r="C33" s="137"/>
      <c r="D33" s="22">
        <f t="shared" si="5"/>
        <v>0</v>
      </c>
      <c r="E33" s="47">
        <f t="shared" si="6"/>
        <v>0</v>
      </c>
      <c r="F33" s="11"/>
    </row>
    <row r="34" spans="1:6" x14ac:dyDescent="0.25">
      <c r="A34" s="51" t="s">
        <v>9</v>
      </c>
      <c r="B34" s="13">
        <f>SUM(B25:B33)</f>
        <v>0</v>
      </c>
      <c r="D34" s="13">
        <f>SUM(D25:D33)</f>
        <v>0</v>
      </c>
      <c r="F34" s="7"/>
    </row>
    <row r="35" spans="1:6" x14ac:dyDescent="0.25">
      <c r="A35" s="2" t="s">
        <v>26</v>
      </c>
      <c r="B35" s="24"/>
      <c r="D35" s="24"/>
      <c r="F35" s="6"/>
    </row>
    <row r="36" spans="1:6" x14ac:dyDescent="0.25">
      <c r="A36" s="52" t="str">
        <f t="shared" ref="A36:A44" si="7">+A12</f>
        <v>Student employment (labour &amp; student stipends)</v>
      </c>
      <c r="B36" s="12">
        <f>+B25*C25</f>
        <v>0</v>
      </c>
      <c r="D36" s="12">
        <f>+D25*E25</f>
        <v>0</v>
      </c>
      <c r="F36" s="37">
        <f>+D36-B36</f>
        <v>0</v>
      </c>
    </row>
    <row r="37" spans="1:6" x14ac:dyDescent="0.25">
      <c r="A37" s="52">
        <f t="shared" si="7"/>
        <v>0</v>
      </c>
      <c r="B37" s="12">
        <f t="shared" ref="B37:B44" si="8">+B26*C26</f>
        <v>0</v>
      </c>
      <c r="D37" s="12">
        <f t="shared" ref="D37:D44" si="9">+D26*E26</f>
        <v>0</v>
      </c>
      <c r="F37" s="37">
        <f t="shared" ref="F37:F43" si="10">+D37-B37</f>
        <v>0</v>
      </c>
    </row>
    <row r="38" spans="1:6" x14ac:dyDescent="0.25">
      <c r="A38" s="52">
        <f t="shared" si="7"/>
        <v>0</v>
      </c>
      <c r="B38" s="12">
        <f t="shared" si="8"/>
        <v>0</v>
      </c>
      <c r="D38" s="12">
        <f t="shared" si="9"/>
        <v>0</v>
      </c>
      <c r="F38" s="37">
        <f t="shared" si="10"/>
        <v>0</v>
      </c>
    </row>
    <row r="39" spans="1:6" x14ac:dyDescent="0.25">
      <c r="A39" s="52">
        <f t="shared" si="7"/>
        <v>0</v>
      </c>
      <c r="B39" s="12">
        <f t="shared" si="8"/>
        <v>0</v>
      </c>
      <c r="D39" s="12">
        <f t="shared" si="9"/>
        <v>0</v>
      </c>
      <c r="F39" s="37">
        <f t="shared" si="10"/>
        <v>0</v>
      </c>
    </row>
    <row r="40" spans="1:6" x14ac:dyDescent="0.25">
      <c r="A40" s="52">
        <f t="shared" si="7"/>
        <v>0</v>
      </c>
      <c r="B40" s="12">
        <f t="shared" si="8"/>
        <v>0</v>
      </c>
      <c r="D40" s="12">
        <f t="shared" si="9"/>
        <v>0</v>
      </c>
      <c r="F40" s="37">
        <f t="shared" si="10"/>
        <v>0</v>
      </c>
    </row>
    <row r="41" spans="1:6" x14ac:dyDescent="0.25">
      <c r="A41" s="52">
        <f t="shared" si="7"/>
        <v>0</v>
      </c>
      <c r="B41" s="12">
        <f t="shared" si="8"/>
        <v>0</v>
      </c>
      <c r="D41" s="12">
        <f t="shared" si="9"/>
        <v>0</v>
      </c>
      <c r="F41" s="37">
        <f t="shared" si="10"/>
        <v>0</v>
      </c>
    </row>
    <row r="42" spans="1:6" x14ac:dyDescent="0.25">
      <c r="A42" s="52">
        <f t="shared" si="7"/>
        <v>0</v>
      </c>
      <c r="B42" s="12">
        <f t="shared" si="8"/>
        <v>0</v>
      </c>
      <c r="D42" s="12">
        <f t="shared" si="9"/>
        <v>0</v>
      </c>
      <c r="F42" s="37">
        <f t="shared" si="10"/>
        <v>0</v>
      </c>
    </row>
    <row r="43" spans="1:6" x14ac:dyDescent="0.25">
      <c r="A43" s="52">
        <f t="shared" si="7"/>
        <v>0</v>
      </c>
      <c r="B43" s="12">
        <f t="shared" si="8"/>
        <v>0</v>
      </c>
      <c r="D43" s="12">
        <f t="shared" si="9"/>
        <v>0</v>
      </c>
      <c r="F43" s="37">
        <f t="shared" si="10"/>
        <v>0</v>
      </c>
    </row>
    <row r="44" spans="1:6" x14ac:dyDescent="0.25">
      <c r="A44" s="52">
        <f t="shared" si="7"/>
        <v>0</v>
      </c>
      <c r="B44" s="12">
        <f t="shared" si="8"/>
        <v>0</v>
      </c>
      <c r="D44" s="12">
        <f t="shared" si="9"/>
        <v>0</v>
      </c>
      <c r="F44" s="37">
        <f>+D44-B44</f>
        <v>0</v>
      </c>
    </row>
    <row r="45" spans="1:6" x14ac:dyDescent="0.25">
      <c r="A45" s="51" t="s">
        <v>12</v>
      </c>
      <c r="B45" s="5">
        <f>SUM(B36:B44)</f>
        <v>0</v>
      </c>
      <c r="D45" s="13">
        <f>SUM(D36:D44)</f>
        <v>0</v>
      </c>
      <c r="F45" s="36">
        <f>+D45-B45</f>
        <v>0</v>
      </c>
    </row>
    <row r="46" spans="1:6" x14ac:dyDescent="0.25">
      <c r="A46" s="51" t="s">
        <v>0</v>
      </c>
      <c r="B46" s="5">
        <f>+B45+B34</f>
        <v>0</v>
      </c>
      <c r="D46" s="5">
        <f>+D45+D34</f>
        <v>0</v>
      </c>
      <c r="F46" s="7"/>
    </row>
    <row r="47" spans="1:6" ht="21.6" customHeight="1" x14ac:dyDescent="0.25">
      <c r="A47" s="84" t="s">
        <v>4</v>
      </c>
      <c r="B47" s="86"/>
      <c r="C47" s="85"/>
      <c r="D47" s="86"/>
      <c r="E47" s="85"/>
      <c r="F47" s="96" t="s">
        <v>57</v>
      </c>
    </row>
    <row r="48" spans="1:6" x14ac:dyDescent="0.25">
      <c r="A48" s="2" t="s">
        <v>6</v>
      </c>
      <c r="B48" s="4">
        <f>SUM(B37:B44)*0.4</f>
        <v>0</v>
      </c>
      <c r="D48" s="4">
        <f>+B48</f>
        <v>0</v>
      </c>
      <c r="F48" s="6"/>
    </row>
    <row r="49" spans="1:6" x14ac:dyDescent="0.25">
      <c r="A49" s="2" t="s">
        <v>58</v>
      </c>
      <c r="B49" s="4">
        <f>SUM(B37:B44)*0.2</f>
        <v>0</v>
      </c>
      <c r="D49" s="4">
        <f>+B49</f>
        <v>0</v>
      </c>
      <c r="F49" s="6"/>
    </row>
    <row r="50" spans="1:6" x14ac:dyDescent="0.25">
      <c r="A50" s="2" t="s">
        <v>55</v>
      </c>
      <c r="B50" s="4">
        <f>SUM(B37:B44)*0.4</f>
        <v>0</v>
      </c>
      <c r="D50" s="4">
        <f>+D52-D49-D48-D51</f>
        <v>0</v>
      </c>
      <c r="F50" s="37">
        <f>+D50-B50</f>
        <v>0</v>
      </c>
    </row>
    <row r="51" spans="1:6" x14ac:dyDescent="0.25">
      <c r="A51" s="2" t="s">
        <v>56</v>
      </c>
      <c r="B51" s="4">
        <f>+B36</f>
        <v>0</v>
      </c>
      <c r="D51" s="4">
        <f>+D36</f>
        <v>0</v>
      </c>
      <c r="F51" s="37">
        <f>+D51-B51</f>
        <v>0</v>
      </c>
    </row>
    <row r="52" spans="1:6" x14ac:dyDescent="0.25">
      <c r="A52" s="51" t="s">
        <v>8</v>
      </c>
      <c r="B52" s="1">
        <f>SUM(B48:B51)</f>
        <v>0</v>
      </c>
      <c r="C52" s="14"/>
      <c r="D52" s="1">
        <f>+D45</f>
        <v>0</v>
      </c>
      <c r="E52" s="14"/>
      <c r="F52" s="36">
        <f>+D52-B52</f>
        <v>0</v>
      </c>
    </row>
    <row r="53" spans="1:6" ht="15.75" thickBot="1" x14ac:dyDescent="0.3"/>
    <row r="54" spans="1:6" ht="15.75" x14ac:dyDescent="0.25">
      <c r="A54" s="97" t="s">
        <v>63</v>
      </c>
      <c r="B54" s="98"/>
      <c r="C54" s="98"/>
      <c r="D54" s="98"/>
      <c r="E54" s="98"/>
      <c r="F54" s="99"/>
    </row>
    <row r="55" spans="1:6" x14ac:dyDescent="0.25">
      <c r="A55" s="100"/>
      <c r="B55" s="19"/>
      <c r="C55" s="19"/>
      <c r="D55" s="19"/>
      <c r="E55" s="19"/>
      <c r="F55" s="101"/>
    </row>
    <row r="56" spans="1:6" x14ac:dyDescent="0.25">
      <c r="A56" s="102"/>
      <c r="C56" s="105" t="s">
        <v>64</v>
      </c>
      <c r="D56" s="19"/>
      <c r="E56" s="19"/>
      <c r="F56" s="101"/>
    </row>
    <row r="57" spans="1:6" x14ac:dyDescent="0.25">
      <c r="A57" s="102"/>
      <c r="B57" s="19"/>
      <c r="C57" s="105" t="s">
        <v>6</v>
      </c>
      <c r="D57" s="107">
        <f>+D59/6*4</f>
        <v>0</v>
      </c>
      <c r="E57" s="19"/>
      <c r="F57" s="101"/>
    </row>
    <row r="58" spans="1:6" x14ac:dyDescent="0.25">
      <c r="A58" s="102"/>
      <c r="B58" s="19"/>
      <c r="C58" s="105" t="s">
        <v>58</v>
      </c>
      <c r="D58" s="103">
        <f>+D59/6*2</f>
        <v>0</v>
      </c>
      <c r="E58" s="19"/>
      <c r="F58" s="101"/>
    </row>
    <row r="59" spans="1:6" ht="45.75" customHeight="1" x14ac:dyDescent="0.25">
      <c r="A59" s="111"/>
      <c r="B59" s="20"/>
      <c r="C59" s="112" t="s">
        <v>67</v>
      </c>
      <c r="D59" s="113">
        <f>IF(SUM(D50)&lt;0,-D50,0)</f>
        <v>0</v>
      </c>
      <c r="E59" s="222" t="s">
        <v>68</v>
      </c>
      <c r="F59" s="223"/>
    </row>
    <row r="60" spans="1:6" x14ac:dyDescent="0.25">
      <c r="A60" s="102"/>
      <c r="B60" s="19"/>
      <c r="C60" s="105" t="s">
        <v>65</v>
      </c>
      <c r="D60" s="107">
        <f>+D61-D59</f>
        <v>0</v>
      </c>
      <c r="E60" s="19"/>
      <c r="F60" s="101"/>
    </row>
    <row r="61" spans="1:6" ht="26.25" customHeight="1" thickBot="1" x14ac:dyDescent="0.3">
      <c r="A61" s="108"/>
      <c r="B61" s="110"/>
      <c r="C61" s="109" t="s">
        <v>66</v>
      </c>
      <c r="D61" s="104">
        <f>-F52</f>
        <v>0</v>
      </c>
      <c r="E61" s="209" t="s">
        <v>72</v>
      </c>
      <c r="F61" s="210"/>
    </row>
    <row r="63" spans="1:6" x14ac:dyDescent="0.25">
      <c r="A63" s="206" t="s">
        <v>149</v>
      </c>
      <c r="B63" s="206"/>
      <c r="C63" s="206"/>
      <c r="D63" s="206"/>
      <c r="E63" s="206"/>
    </row>
  </sheetData>
  <sheetProtection algorithmName="SHA-512" hashValue="jZi/cCbNkDLwl4/UF797ADvS9LaCVPEiDeiH5QgrMmaJ6LU8Ply0w1RGyAjj9Q8p3CHXn6bZ2yUo/6tl8CER1w==" saltValue="fTPpQRvqZlMADCjfKIQjWg==" spinCount="100000" sheet="1" selectLockedCells="1"/>
  <mergeCells count="11">
    <mergeCell ref="A2:F2"/>
    <mergeCell ref="H13:H20"/>
    <mergeCell ref="A4:F4"/>
    <mergeCell ref="B7:F7"/>
    <mergeCell ref="B6:F6"/>
    <mergeCell ref="B5:F5"/>
    <mergeCell ref="A63:E63"/>
    <mergeCell ref="E59:F59"/>
    <mergeCell ref="E61:F61"/>
    <mergeCell ref="B23:C23"/>
    <mergeCell ref="D23:E23"/>
  </mergeCells>
  <pageMargins left="0.54" right="0.42" top="0.28999999999999998" bottom="0.5" header="0.3" footer="0.3"/>
  <pageSetup scale="75" orientation="portrait" r:id="rId1"/>
  <headerFooter>
    <oddFooter>&amp;LWorksheet C - direct project costs by expense category without overhead included, with multiple overhead rates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L63"/>
  <sheetViews>
    <sheetView workbookViewId="0">
      <selection activeCell="B5" sqref="B5:F5"/>
    </sheetView>
  </sheetViews>
  <sheetFormatPr defaultRowHeight="15" x14ac:dyDescent="0.25"/>
  <cols>
    <col min="1" max="1" width="48.140625" customWidth="1"/>
    <col min="2" max="2" width="14.85546875" customWidth="1"/>
    <col min="3" max="3" width="10.42578125" customWidth="1"/>
    <col min="4" max="4" width="13.7109375" customWidth="1"/>
    <col min="5" max="5" width="12.85546875" customWidth="1"/>
    <col min="6" max="6" width="13.140625" customWidth="1"/>
    <col min="7" max="7" width="5" style="32" customWidth="1"/>
    <col min="8" max="8" width="80.140625" customWidth="1"/>
  </cols>
  <sheetData>
    <row r="1" spans="1:12" ht="18.75" x14ac:dyDescent="0.25">
      <c r="A1" s="143" t="s">
        <v>47</v>
      </c>
    </row>
    <row r="2" spans="1:12" ht="40.5" customHeight="1" x14ac:dyDescent="0.25">
      <c r="A2" s="226" t="s">
        <v>155</v>
      </c>
      <c r="B2" s="227"/>
      <c r="C2" s="227"/>
      <c r="D2" s="227"/>
      <c r="E2" s="227"/>
      <c r="F2" s="227"/>
    </row>
    <row r="4" spans="1:12" ht="15.75" x14ac:dyDescent="0.25">
      <c r="A4" s="229" t="s">
        <v>46</v>
      </c>
      <c r="B4" s="229"/>
      <c r="C4" s="229"/>
      <c r="D4" s="229"/>
      <c r="E4" s="229"/>
      <c r="F4" s="229"/>
    </row>
    <row r="5" spans="1:12" ht="17.45" customHeight="1" x14ac:dyDescent="0.25">
      <c r="A5" s="76" t="s">
        <v>48</v>
      </c>
      <c r="B5" s="230"/>
      <c r="C5" s="231"/>
      <c r="D5" s="231"/>
      <c r="E5" s="231"/>
      <c r="F5" s="232"/>
      <c r="I5" s="75"/>
      <c r="J5" s="75"/>
      <c r="K5" s="75"/>
      <c r="L5" s="75"/>
    </row>
    <row r="6" spans="1:12" ht="17.25" customHeight="1" x14ac:dyDescent="0.25">
      <c r="A6" s="76" t="s">
        <v>49</v>
      </c>
      <c r="B6" s="230"/>
      <c r="C6" s="231"/>
      <c r="D6" s="231"/>
      <c r="E6" s="231"/>
      <c r="F6" s="232"/>
      <c r="H6" s="75"/>
      <c r="I6" s="75"/>
      <c r="J6" s="75"/>
      <c r="K6" s="75"/>
      <c r="L6" s="75"/>
    </row>
    <row r="7" spans="1:12" ht="30.75" customHeight="1" x14ac:dyDescent="0.25">
      <c r="A7" s="79" t="s">
        <v>50</v>
      </c>
      <c r="B7" s="214"/>
      <c r="C7" s="215"/>
      <c r="D7" s="215"/>
      <c r="E7" s="215"/>
      <c r="F7" s="216"/>
      <c r="H7" s="75"/>
      <c r="I7" s="75"/>
      <c r="J7" s="75"/>
      <c r="K7" s="75"/>
      <c r="L7" s="75"/>
    </row>
    <row r="9" spans="1:12" x14ac:dyDescent="0.25">
      <c r="A9" s="30" t="s">
        <v>69</v>
      </c>
      <c r="B9" s="40"/>
      <c r="C9" s="40"/>
      <c r="D9" s="40"/>
    </row>
    <row r="10" spans="1:12" x14ac:dyDescent="0.25">
      <c r="A10" s="34"/>
    </row>
    <row r="11" spans="1:12" ht="43.9" customHeight="1" x14ac:dyDescent="0.25">
      <c r="A11" s="41" t="s">
        <v>33</v>
      </c>
      <c r="B11" s="125" t="s">
        <v>25</v>
      </c>
      <c r="C11" s="46" t="s">
        <v>16</v>
      </c>
      <c r="D11" s="39" t="s">
        <v>31</v>
      </c>
      <c r="E11" s="46" t="s">
        <v>32</v>
      </c>
      <c r="H11" s="142" t="s">
        <v>62</v>
      </c>
    </row>
    <row r="12" spans="1:12" x14ac:dyDescent="0.25">
      <c r="A12" s="50" t="s">
        <v>27</v>
      </c>
      <c r="B12" s="55"/>
      <c r="C12" s="90"/>
      <c r="D12" s="17">
        <f>+C12*B12</f>
        <v>0</v>
      </c>
      <c r="E12" s="95"/>
      <c r="H12" s="142" t="s">
        <v>159</v>
      </c>
    </row>
    <row r="13" spans="1:12" x14ac:dyDescent="0.25">
      <c r="A13" s="94"/>
      <c r="B13" s="55">
        <f t="shared" ref="B13:B20" si="0">+E13/(100%+C13)</f>
        <v>0</v>
      </c>
      <c r="C13" s="90"/>
      <c r="D13" s="17">
        <f t="shared" ref="D13:D20" si="1">+C13*B13</f>
        <v>0</v>
      </c>
      <c r="E13" s="95"/>
      <c r="H13" s="228" t="s">
        <v>160</v>
      </c>
    </row>
    <row r="14" spans="1:12" x14ac:dyDescent="0.25">
      <c r="A14" s="94"/>
      <c r="B14" s="55">
        <f t="shared" si="0"/>
        <v>0</v>
      </c>
      <c r="C14" s="90"/>
      <c r="D14" s="17">
        <f t="shared" si="1"/>
        <v>0</v>
      </c>
      <c r="E14" s="95"/>
      <c r="H14" s="228"/>
    </row>
    <row r="15" spans="1:12" x14ac:dyDescent="0.25">
      <c r="A15" s="94"/>
      <c r="B15" s="55">
        <f t="shared" si="0"/>
        <v>0</v>
      </c>
      <c r="C15" s="90"/>
      <c r="D15" s="17">
        <f t="shared" si="1"/>
        <v>0</v>
      </c>
      <c r="E15" s="95"/>
      <c r="H15" s="228"/>
    </row>
    <row r="16" spans="1:12" x14ac:dyDescent="0.25">
      <c r="A16" s="94"/>
      <c r="B16" s="55">
        <f t="shared" si="0"/>
        <v>0</v>
      </c>
      <c r="C16" s="90"/>
      <c r="D16" s="17">
        <f t="shared" si="1"/>
        <v>0</v>
      </c>
      <c r="E16" s="95"/>
      <c r="H16" s="228"/>
    </row>
    <row r="17" spans="1:10" x14ac:dyDescent="0.25">
      <c r="A17" s="94"/>
      <c r="B17" s="55">
        <f t="shared" si="0"/>
        <v>0</v>
      </c>
      <c r="C17" s="90"/>
      <c r="D17" s="17">
        <f t="shared" si="1"/>
        <v>0</v>
      </c>
      <c r="E17" s="95"/>
      <c r="H17" s="228"/>
    </row>
    <row r="18" spans="1:10" x14ac:dyDescent="0.25">
      <c r="A18" s="94"/>
      <c r="B18" s="55">
        <f t="shared" si="0"/>
        <v>0</v>
      </c>
      <c r="C18" s="90"/>
      <c r="D18" s="17">
        <f t="shared" si="1"/>
        <v>0</v>
      </c>
      <c r="E18" s="95"/>
      <c r="H18" s="228"/>
    </row>
    <row r="19" spans="1:10" x14ac:dyDescent="0.25">
      <c r="A19" s="94"/>
      <c r="B19" s="55">
        <f t="shared" si="0"/>
        <v>0</v>
      </c>
      <c r="C19" s="90"/>
      <c r="D19" s="17">
        <f t="shared" si="1"/>
        <v>0</v>
      </c>
      <c r="E19" s="95"/>
      <c r="H19" s="228"/>
    </row>
    <row r="20" spans="1:10" x14ac:dyDescent="0.25">
      <c r="A20" s="94"/>
      <c r="B20" s="58">
        <f t="shared" si="0"/>
        <v>0</v>
      </c>
      <c r="C20" s="90"/>
      <c r="D20" s="21">
        <f t="shared" si="1"/>
        <v>0</v>
      </c>
      <c r="E20" s="93"/>
      <c r="H20" s="228"/>
      <c r="J20" s="32"/>
    </row>
    <row r="21" spans="1:10" x14ac:dyDescent="0.25">
      <c r="B21" s="17">
        <f>SUM(B12:B20)</f>
        <v>0</v>
      </c>
      <c r="D21" s="17">
        <f>SUM(D12:D20)</f>
        <v>0</v>
      </c>
      <c r="E21" s="17">
        <f>SUM(E12:E20)</f>
        <v>0</v>
      </c>
      <c r="I21" s="25"/>
      <c r="J21" s="18"/>
    </row>
    <row r="23" spans="1:10" ht="21.6" customHeight="1" x14ac:dyDescent="0.25">
      <c r="A23" s="48" t="s">
        <v>2</v>
      </c>
      <c r="B23" s="224" t="s">
        <v>1</v>
      </c>
      <c r="C23" s="225"/>
      <c r="D23" s="224" t="s">
        <v>7</v>
      </c>
      <c r="E23" s="225"/>
      <c r="F23" s="49" t="s">
        <v>3</v>
      </c>
      <c r="G23" s="60"/>
    </row>
    <row r="24" spans="1:10" ht="12.6" customHeight="1" x14ac:dyDescent="0.25">
      <c r="A24" s="80"/>
      <c r="B24" s="81" t="s">
        <v>30</v>
      </c>
      <c r="C24" s="82" t="s">
        <v>29</v>
      </c>
      <c r="D24" s="81" t="s">
        <v>30</v>
      </c>
      <c r="E24" s="82" t="s">
        <v>29</v>
      </c>
      <c r="F24" s="83"/>
      <c r="G24" s="59"/>
    </row>
    <row r="25" spans="1:10" x14ac:dyDescent="0.25">
      <c r="A25" s="53" t="str">
        <f t="shared" ref="A25:B33" si="2">+A12</f>
        <v>Student employment (labour &amp; student stipends)</v>
      </c>
      <c r="B25" s="22">
        <f t="shared" si="2"/>
        <v>0</v>
      </c>
      <c r="C25" s="137"/>
      <c r="D25" s="22">
        <f t="shared" ref="D25:D33" si="3">+B12</f>
        <v>0</v>
      </c>
      <c r="E25" s="47">
        <f t="shared" ref="E25:E33" si="4">+C12</f>
        <v>0</v>
      </c>
      <c r="F25" s="9"/>
      <c r="G25" s="59"/>
      <c r="H25" s="139" t="s">
        <v>142</v>
      </c>
    </row>
    <row r="26" spans="1:10" x14ac:dyDescent="0.25">
      <c r="A26" s="53">
        <f t="shared" si="2"/>
        <v>0</v>
      </c>
      <c r="B26" s="22">
        <f t="shared" si="2"/>
        <v>0</v>
      </c>
      <c r="C26" s="137"/>
      <c r="D26" s="22">
        <f t="shared" si="3"/>
        <v>0</v>
      </c>
      <c r="E26" s="47">
        <f t="shared" si="4"/>
        <v>0</v>
      </c>
      <c r="F26" s="9"/>
      <c r="G26" s="59"/>
      <c r="H26" s="140" t="s">
        <v>146</v>
      </c>
    </row>
    <row r="27" spans="1:10" x14ac:dyDescent="0.25">
      <c r="A27" s="53">
        <f t="shared" si="2"/>
        <v>0</v>
      </c>
      <c r="B27" s="22">
        <f t="shared" si="2"/>
        <v>0</v>
      </c>
      <c r="C27" s="137"/>
      <c r="D27" s="22">
        <f t="shared" si="3"/>
        <v>0</v>
      </c>
      <c r="E27" s="47">
        <f t="shared" si="4"/>
        <v>0</v>
      </c>
      <c r="F27" s="9"/>
      <c r="G27" s="59"/>
    </row>
    <row r="28" spans="1:10" x14ac:dyDescent="0.25">
      <c r="A28" s="53">
        <f t="shared" si="2"/>
        <v>0</v>
      </c>
      <c r="B28" s="22">
        <f t="shared" si="2"/>
        <v>0</v>
      </c>
      <c r="C28" s="137"/>
      <c r="D28" s="22">
        <f t="shared" si="3"/>
        <v>0</v>
      </c>
      <c r="E28" s="47">
        <f t="shared" si="4"/>
        <v>0</v>
      </c>
      <c r="F28" s="9"/>
      <c r="G28" s="59"/>
    </row>
    <row r="29" spans="1:10" x14ac:dyDescent="0.25">
      <c r="A29" s="53">
        <f t="shared" si="2"/>
        <v>0</v>
      </c>
      <c r="B29" s="22">
        <f t="shared" si="2"/>
        <v>0</v>
      </c>
      <c r="C29" s="137"/>
      <c r="D29" s="22">
        <f t="shared" si="3"/>
        <v>0</v>
      </c>
      <c r="E29" s="47">
        <f t="shared" si="4"/>
        <v>0</v>
      </c>
      <c r="F29" s="9"/>
      <c r="G29" s="59"/>
    </row>
    <row r="30" spans="1:10" x14ac:dyDescent="0.25">
      <c r="A30" s="53">
        <f t="shared" si="2"/>
        <v>0</v>
      </c>
      <c r="B30" s="22">
        <f t="shared" si="2"/>
        <v>0</v>
      </c>
      <c r="C30" s="137"/>
      <c r="D30" s="22">
        <f t="shared" si="3"/>
        <v>0</v>
      </c>
      <c r="E30" s="47">
        <f t="shared" si="4"/>
        <v>0</v>
      </c>
      <c r="F30" s="9"/>
      <c r="G30" s="59"/>
    </row>
    <row r="31" spans="1:10" x14ac:dyDescent="0.25">
      <c r="A31" s="53">
        <f t="shared" si="2"/>
        <v>0</v>
      </c>
      <c r="B31" s="22">
        <f t="shared" si="2"/>
        <v>0</v>
      </c>
      <c r="C31" s="137"/>
      <c r="D31" s="22">
        <f t="shared" si="3"/>
        <v>0</v>
      </c>
      <c r="E31" s="47">
        <f t="shared" si="4"/>
        <v>0</v>
      </c>
      <c r="F31" s="9"/>
      <c r="G31" s="59"/>
    </row>
    <row r="32" spans="1:10" x14ac:dyDescent="0.25">
      <c r="A32" s="53">
        <f t="shared" si="2"/>
        <v>0</v>
      </c>
      <c r="B32" s="22">
        <f t="shared" si="2"/>
        <v>0</v>
      </c>
      <c r="C32" s="137"/>
      <c r="D32" s="22">
        <f t="shared" si="3"/>
        <v>0</v>
      </c>
      <c r="E32" s="47">
        <f t="shared" si="4"/>
        <v>0</v>
      </c>
      <c r="F32" s="9"/>
      <c r="G32" s="59"/>
    </row>
    <row r="33" spans="1:7" x14ac:dyDescent="0.25">
      <c r="A33" s="53">
        <f t="shared" si="2"/>
        <v>0</v>
      </c>
      <c r="B33" s="23">
        <f t="shared" si="2"/>
        <v>0</v>
      </c>
      <c r="C33" s="137"/>
      <c r="D33" s="22">
        <f t="shared" si="3"/>
        <v>0</v>
      </c>
      <c r="E33" s="47">
        <f t="shared" si="4"/>
        <v>0</v>
      </c>
      <c r="F33" s="11"/>
      <c r="G33" s="59"/>
    </row>
    <row r="34" spans="1:7" x14ac:dyDescent="0.25">
      <c r="A34" s="51" t="s">
        <v>9</v>
      </c>
      <c r="B34" s="13">
        <f>SUM(B25:B33)</f>
        <v>0</v>
      </c>
      <c r="D34" s="13">
        <f>SUM(D25:D33)</f>
        <v>0</v>
      </c>
      <c r="F34" s="7"/>
      <c r="G34" s="20"/>
    </row>
    <row r="35" spans="1:7" x14ac:dyDescent="0.25">
      <c r="A35" s="2" t="s">
        <v>26</v>
      </c>
      <c r="B35" s="24"/>
      <c r="D35" s="24"/>
      <c r="F35" s="6"/>
      <c r="G35" s="20"/>
    </row>
    <row r="36" spans="1:7" x14ac:dyDescent="0.25">
      <c r="A36" s="52" t="str">
        <f t="shared" ref="A36:A44" si="5">+A12</f>
        <v>Student employment (labour &amp; student stipends)</v>
      </c>
      <c r="B36" s="12">
        <f>+B25*C25</f>
        <v>0</v>
      </c>
      <c r="D36" s="12">
        <f>+D25*E25</f>
        <v>0</v>
      </c>
      <c r="F36" s="37">
        <f>+D36-B36</f>
        <v>0</v>
      </c>
      <c r="G36" s="61"/>
    </row>
    <row r="37" spans="1:7" x14ac:dyDescent="0.25">
      <c r="A37" s="52">
        <f t="shared" si="5"/>
        <v>0</v>
      </c>
      <c r="B37" s="12">
        <f t="shared" ref="B37:B44" si="6">+B26*C26</f>
        <v>0</v>
      </c>
      <c r="D37" s="12">
        <f t="shared" ref="D37:D44" si="7">+D26*E26</f>
        <v>0</v>
      </c>
      <c r="F37" s="37">
        <f t="shared" ref="F37:F43" si="8">+D37-B37</f>
        <v>0</v>
      </c>
      <c r="G37" s="61"/>
    </row>
    <row r="38" spans="1:7" x14ac:dyDescent="0.25">
      <c r="A38" s="52">
        <f t="shared" si="5"/>
        <v>0</v>
      </c>
      <c r="B38" s="12">
        <f t="shared" si="6"/>
        <v>0</v>
      </c>
      <c r="D38" s="12">
        <f t="shared" si="7"/>
        <v>0</v>
      </c>
      <c r="F38" s="37">
        <f t="shared" si="8"/>
        <v>0</v>
      </c>
      <c r="G38" s="61"/>
    </row>
    <row r="39" spans="1:7" x14ac:dyDescent="0.25">
      <c r="A39" s="52">
        <f t="shared" si="5"/>
        <v>0</v>
      </c>
      <c r="B39" s="12">
        <f t="shared" si="6"/>
        <v>0</v>
      </c>
      <c r="D39" s="12">
        <f t="shared" si="7"/>
        <v>0</v>
      </c>
      <c r="F39" s="37">
        <f t="shared" si="8"/>
        <v>0</v>
      </c>
      <c r="G39" s="61"/>
    </row>
    <row r="40" spans="1:7" x14ac:dyDescent="0.25">
      <c r="A40" s="52">
        <f t="shared" si="5"/>
        <v>0</v>
      </c>
      <c r="B40" s="12">
        <f t="shared" si="6"/>
        <v>0</v>
      </c>
      <c r="D40" s="12">
        <f t="shared" si="7"/>
        <v>0</v>
      </c>
      <c r="F40" s="37">
        <f t="shared" si="8"/>
        <v>0</v>
      </c>
      <c r="G40" s="61"/>
    </row>
    <row r="41" spans="1:7" x14ac:dyDescent="0.25">
      <c r="A41" s="52">
        <f t="shared" si="5"/>
        <v>0</v>
      </c>
      <c r="B41" s="12">
        <f t="shared" si="6"/>
        <v>0</v>
      </c>
      <c r="D41" s="12">
        <f t="shared" si="7"/>
        <v>0</v>
      </c>
      <c r="F41" s="37">
        <f t="shared" si="8"/>
        <v>0</v>
      </c>
      <c r="G41" s="61"/>
    </row>
    <row r="42" spans="1:7" x14ac:dyDescent="0.25">
      <c r="A42" s="52">
        <f t="shared" si="5"/>
        <v>0</v>
      </c>
      <c r="B42" s="12">
        <f t="shared" si="6"/>
        <v>0</v>
      </c>
      <c r="D42" s="12">
        <f t="shared" si="7"/>
        <v>0</v>
      </c>
      <c r="F42" s="37">
        <f t="shared" si="8"/>
        <v>0</v>
      </c>
      <c r="G42" s="61"/>
    </row>
    <row r="43" spans="1:7" x14ac:dyDescent="0.25">
      <c r="A43" s="52">
        <f t="shared" si="5"/>
        <v>0</v>
      </c>
      <c r="B43" s="12">
        <f t="shared" si="6"/>
        <v>0</v>
      </c>
      <c r="D43" s="12">
        <f t="shared" si="7"/>
        <v>0</v>
      </c>
      <c r="F43" s="37">
        <f t="shared" si="8"/>
        <v>0</v>
      </c>
      <c r="G43" s="61"/>
    </row>
    <row r="44" spans="1:7" x14ac:dyDescent="0.25">
      <c r="A44" s="52">
        <f t="shared" si="5"/>
        <v>0</v>
      </c>
      <c r="B44" s="12">
        <f t="shared" si="6"/>
        <v>0</v>
      </c>
      <c r="D44" s="12">
        <f t="shared" si="7"/>
        <v>0</v>
      </c>
      <c r="F44" s="37">
        <f>+D44-B44</f>
        <v>0</v>
      </c>
      <c r="G44" s="61"/>
    </row>
    <row r="45" spans="1:7" x14ac:dyDescent="0.25">
      <c r="A45" s="51" t="s">
        <v>12</v>
      </c>
      <c r="B45" s="5">
        <f>SUM(B36:B44)</f>
        <v>0</v>
      </c>
      <c r="D45" s="13">
        <f>SUM(D36:D44)</f>
        <v>0</v>
      </c>
      <c r="F45" s="36">
        <f>+D45-B45</f>
        <v>0</v>
      </c>
      <c r="G45" s="62"/>
    </row>
    <row r="46" spans="1:7" x14ac:dyDescent="0.25">
      <c r="A46" s="51" t="s">
        <v>0</v>
      </c>
      <c r="B46" s="5">
        <f>+B45+B34</f>
        <v>0</v>
      </c>
      <c r="D46" s="5">
        <f>+D45+D34</f>
        <v>0</v>
      </c>
      <c r="F46" s="7"/>
      <c r="G46" s="20"/>
    </row>
    <row r="47" spans="1:7" ht="23.45" customHeight="1" x14ac:dyDescent="0.25">
      <c r="A47" s="84" t="s">
        <v>4</v>
      </c>
      <c r="B47" s="86"/>
      <c r="C47" s="85"/>
      <c r="D47" s="86"/>
      <c r="E47" s="85"/>
      <c r="F47" s="96" t="s">
        <v>57</v>
      </c>
      <c r="G47" s="20"/>
    </row>
    <row r="48" spans="1:7" x14ac:dyDescent="0.25">
      <c r="A48" s="2" t="s">
        <v>6</v>
      </c>
      <c r="B48" s="4">
        <f>SUM(B37:B44)*0.4</f>
        <v>0</v>
      </c>
      <c r="D48" s="4">
        <f>+B48</f>
        <v>0</v>
      </c>
      <c r="F48" s="6"/>
      <c r="G48" s="20"/>
    </row>
    <row r="49" spans="1:7" x14ac:dyDescent="0.25">
      <c r="A49" s="2" t="s">
        <v>58</v>
      </c>
      <c r="B49" s="4">
        <f>SUM(B37:B44)*0.2</f>
        <v>0</v>
      </c>
      <c r="D49" s="4">
        <f>+B49</f>
        <v>0</v>
      </c>
      <c r="F49" s="6"/>
      <c r="G49" s="20"/>
    </row>
    <row r="50" spans="1:7" x14ac:dyDescent="0.25">
      <c r="A50" s="2" t="s">
        <v>55</v>
      </c>
      <c r="B50" s="4">
        <f>SUM(B37:B44)*0.4</f>
        <v>0</v>
      </c>
      <c r="D50" s="4">
        <f>+D52-D49-D48-D51</f>
        <v>0</v>
      </c>
      <c r="F50" s="37">
        <f>+D50-B50</f>
        <v>0</v>
      </c>
      <c r="G50" s="61"/>
    </row>
    <row r="51" spans="1:7" x14ac:dyDescent="0.25">
      <c r="A51" s="2" t="s">
        <v>56</v>
      </c>
      <c r="B51" s="4">
        <f>+B36</f>
        <v>0</v>
      </c>
      <c r="D51" s="4">
        <f>+D36</f>
        <v>0</v>
      </c>
      <c r="F51" s="37">
        <f>+D51-B51</f>
        <v>0</v>
      </c>
      <c r="G51" s="61"/>
    </row>
    <row r="52" spans="1:7" x14ac:dyDescent="0.25">
      <c r="A52" s="51" t="s">
        <v>8</v>
      </c>
      <c r="B52" s="1">
        <f>SUM(B48:B51)</f>
        <v>0</v>
      </c>
      <c r="C52" s="14"/>
      <c r="D52" s="1">
        <f>+D45</f>
        <v>0</v>
      </c>
      <c r="E52" s="14"/>
      <c r="F52" s="36">
        <f>+D52-B52</f>
        <v>0</v>
      </c>
      <c r="G52" s="62"/>
    </row>
    <row r="53" spans="1:7" ht="15.75" thickBot="1" x14ac:dyDescent="0.3"/>
    <row r="54" spans="1:7" ht="15.75" x14ac:dyDescent="0.25">
      <c r="A54" s="97" t="s">
        <v>63</v>
      </c>
      <c r="B54" s="98"/>
      <c r="C54" s="98"/>
      <c r="D54" s="98"/>
      <c r="E54" s="98"/>
      <c r="F54" s="99"/>
    </row>
    <row r="55" spans="1:7" x14ac:dyDescent="0.25">
      <c r="A55" s="100"/>
      <c r="B55" s="19"/>
      <c r="C55" s="19"/>
      <c r="D55" s="19"/>
      <c r="E55" s="19"/>
      <c r="F55" s="101"/>
    </row>
    <row r="56" spans="1:7" x14ac:dyDescent="0.25">
      <c r="A56" s="102"/>
      <c r="C56" s="105" t="s">
        <v>64</v>
      </c>
      <c r="D56" s="19"/>
      <c r="E56" s="19"/>
      <c r="F56" s="101"/>
    </row>
    <row r="57" spans="1:7" x14ac:dyDescent="0.25">
      <c r="A57" s="102"/>
      <c r="B57" s="19"/>
      <c r="C57" s="105" t="s">
        <v>6</v>
      </c>
      <c r="D57" s="107">
        <f>+D59/6*4</f>
        <v>0</v>
      </c>
      <c r="E57" s="19"/>
      <c r="F57" s="101"/>
    </row>
    <row r="58" spans="1:7" x14ac:dyDescent="0.25">
      <c r="A58" s="102"/>
      <c r="B58" s="19"/>
      <c r="C58" s="105" t="s">
        <v>58</v>
      </c>
      <c r="D58" s="103">
        <f>+D59/6*2</f>
        <v>0</v>
      </c>
      <c r="E58" s="19"/>
      <c r="F58" s="101"/>
    </row>
    <row r="59" spans="1:7" ht="47.25" customHeight="1" x14ac:dyDescent="0.25">
      <c r="A59" s="111"/>
      <c r="B59" s="20"/>
      <c r="C59" s="112" t="s">
        <v>67</v>
      </c>
      <c r="D59" s="113">
        <f>IF(SUM(D50)&lt;0,-D50,0)</f>
        <v>0</v>
      </c>
      <c r="E59" s="222" t="s">
        <v>68</v>
      </c>
      <c r="F59" s="223"/>
    </row>
    <row r="60" spans="1:7" x14ac:dyDescent="0.25">
      <c r="A60" s="102"/>
      <c r="B60" s="19"/>
      <c r="C60" s="105" t="s">
        <v>65</v>
      </c>
      <c r="D60" s="107">
        <f>+D61-D59</f>
        <v>0</v>
      </c>
      <c r="E60" s="19"/>
      <c r="F60" s="101"/>
    </row>
    <row r="61" spans="1:7" ht="25.5" customHeight="1" thickBot="1" x14ac:dyDescent="0.3">
      <c r="A61" s="108"/>
      <c r="B61" s="110"/>
      <c r="C61" s="109" t="s">
        <v>66</v>
      </c>
      <c r="D61" s="104">
        <f>-F52</f>
        <v>0</v>
      </c>
      <c r="E61" s="209" t="s">
        <v>72</v>
      </c>
      <c r="F61" s="210"/>
    </row>
    <row r="63" spans="1:7" x14ac:dyDescent="0.25">
      <c r="A63" s="206" t="s">
        <v>149</v>
      </c>
      <c r="B63" s="206"/>
      <c r="C63" s="206"/>
      <c r="D63" s="206"/>
      <c r="E63" s="206"/>
    </row>
  </sheetData>
  <sheetProtection algorithmName="SHA-512" hashValue="S9Nch3Y4MPFdgpJyaet+jCYtscNHDuJbacGsXCVZ8+aPjKnZ782+KRMUqAUc6hxwmAtIK9PomXAZH0P2cAZ+YQ==" saltValue="+2XO1jhYSHifiwvRPuz3ww==" spinCount="100000" sheet="1" selectLockedCells="1"/>
  <mergeCells count="11">
    <mergeCell ref="A2:F2"/>
    <mergeCell ref="H13:H20"/>
    <mergeCell ref="B6:F6"/>
    <mergeCell ref="B5:F5"/>
    <mergeCell ref="E59:F59"/>
    <mergeCell ref="A63:E63"/>
    <mergeCell ref="E61:F61"/>
    <mergeCell ref="A4:F4"/>
    <mergeCell ref="B7:F7"/>
    <mergeCell ref="B23:C23"/>
    <mergeCell ref="D23:E23"/>
  </mergeCells>
  <pageMargins left="0.54" right="0.42" top="0.31" bottom="0.51" header="0.3" footer="0.3"/>
  <pageSetup scale="74" orientation="portrait" r:id="rId1"/>
  <headerFooter>
    <oddFooter>&amp;LWorksheet D - award value broken down by expense category with overhead included, with multiple overhead rates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D2DDD-855E-4922-A549-6C562AE60015}">
  <sheetPr codeName="Sheet10">
    <tabColor rgb="FF00B0F0"/>
    <pageSetUpPr fitToPage="1"/>
  </sheetPr>
  <dimension ref="A1:G63"/>
  <sheetViews>
    <sheetView workbookViewId="0"/>
  </sheetViews>
  <sheetFormatPr defaultRowHeight="15" x14ac:dyDescent="0.25"/>
  <cols>
    <col min="1" max="1" width="52.7109375" style="148" customWidth="1"/>
    <col min="2" max="2" width="16.7109375" style="148" customWidth="1"/>
    <col min="3" max="3" width="15.5703125" style="148" customWidth="1"/>
    <col min="4" max="4" width="13.85546875" style="148" customWidth="1"/>
    <col min="5" max="5" width="10.85546875" style="148" customWidth="1"/>
    <col min="6" max="6" width="9.140625" style="148"/>
    <col min="7" max="7" width="59.140625" style="148" customWidth="1"/>
    <col min="8" max="16384" width="9.140625" style="148"/>
  </cols>
  <sheetData>
    <row r="1" spans="1:7" ht="18.75" x14ac:dyDescent="0.3">
      <c r="A1" s="147" t="s">
        <v>113</v>
      </c>
    </row>
    <row r="2" spans="1:7" ht="18.75" x14ac:dyDescent="0.25">
      <c r="A2" s="149" t="s">
        <v>47</v>
      </c>
      <c r="B2" s="150"/>
      <c r="C2" s="150"/>
      <c r="D2" s="150"/>
      <c r="E2" s="150"/>
      <c r="F2" s="150"/>
      <c r="G2" s="150"/>
    </row>
    <row r="3" spans="1:7" ht="18.75" x14ac:dyDescent="0.25">
      <c r="A3" s="151" t="s">
        <v>93</v>
      </c>
      <c r="B3" s="152"/>
      <c r="C3" s="152"/>
      <c r="D3" s="152"/>
      <c r="E3" s="153"/>
      <c r="F3" s="152"/>
      <c r="G3" s="153"/>
    </row>
    <row r="4" spans="1:7" x14ac:dyDescent="0.25">
      <c r="A4" s="154" t="s">
        <v>84</v>
      </c>
      <c r="B4" s="150"/>
      <c r="C4" s="150"/>
      <c r="D4" s="150"/>
      <c r="E4" s="150"/>
      <c r="F4" s="150"/>
      <c r="G4" s="150"/>
    </row>
    <row r="5" spans="1:7" ht="23.25" customHeight="1" x14ac:dyDescent="0.25">
      <c r="A5" s="154" t="s">
        <v>73</v>
      </c>
      <c r="B5" s="154"/>
      <c r="C5" s="154"/>
      <c r="D5" s="154"/>
      <c r="E5" s="154"/>
      <c r="F5" s="150"/>
      <c r="G5" s="150"/>
    </row>
    <row r="6" spans="1:7" x14ac:dyDescent="0.25">
      <c r="A6" s="154" t="s">
        <v>86</v>
      </c>
      <c r="B6" s="154"/>
      <c r="C6" s="154"/>
      <c r="D6" s="154"/>
      <c r="E6" s="154"/>
      <c r="F6" s="150"/>
      <c r="G6" s="150"/>
    </row>
    <row r="7" spans="1:7" x14ac:dyDescent="0.25">
      <c r="A7" s="150"/>
      <c r="B7" s="150"/>
      <c r="C7" s="154"/>
      <c r="D7" s="154"/>
      <c r="E7" s="154"/>
      <c r="F7" s="150"/>
      <c r="G7" s="150"/>
    </row>
    <row r="8" spans="1:7" x14ac:dyDescent="0.25">
      <c r="A8" s="154" t="s">
        <v>77</v>
      </c>
      <c r="B8" s="150"/>
      <c r="C8" s="154"/>
      <c r="D8" s="154"/>
      <c r="E8" s="154"/>
      <c r="F8" s="150"/>
      <c r="G8" s="150"/>
    </row>
    <row r="9" spans="1:7" x14ac:dyDescent="0.25">
      <c r="A9" s="154" t="s">
        <v>78</v>
      </c>
      <c r="B9" s="150"/>
      <c r="C9" s="154"/>
      <c r="D9" s="154"/>
      <c r="E9" s="154"/>
      <c r="F9" s="150"/>
      <c r="G9" s="150"/>
    </row>
    <row r="10" spans="1:7" x14ac:dyDescent="0.25">
      <c r="A10" s="154" t="s">
        <v>79</v>
      </c>
      <c r="B10" s="150"/>
      <c r="C10" s="154"/>
      <c r="D10" s="154"/>
      <c r="E10" s="154"/>
      <c r="F10" s="150"/>
      <c r="G10" s="150"/>
    </row>
    <row r="11" spans="1:7" x14ac:dyDescent="0.25">
      <c r="A11" s="154" t="s">
        <v>151</v>
      </c>
      <c r="B11" s="154"/>
      <c r="C11" s="154"/>
      <c r="D11" s="154"/>
      <c r="E11" s="154"/>
      <c r="F11" s="150"/>
      <c r="G11" s="150"/>
    </row>
    <row r="12" spans="1:7" x14ac:dyDescent="0.25">
      <c r="A12" s="154"/>
      <c r="B12" s="154"/>
      <c r="C12" s="154"/>
      <c r="D12" s="154"/>
      <c r="E12" s="154"/>
      <c r="F12" s="150"/>
      <c r="G12" s="150"/>
    </row>
    <row r="13" spans="1:7" x14ac:dyDescent="0.25">
      <c r="A13" s="154" t="s">
        <v>74</v>
      </c>
      <c r="B13" s="154"/>
      <c r="C13" s="154"/>
      <c r="D13" s="154"/>
      <c r="E13" s="154"/>
      <c r="F13" s="150"/>
      <c r="G13" s="150"/>
    </row>
    <row r="14" spans="1:7" x14ac:dyDescent="0.25">
      <c r="A14" s="155"/>
      <c r="B14" s="155"/>
      <c r="C14" s="155"/>
      <c r="D14" s="155"/>
      <c r="E14" s="155"/>
    </row>
    <row r="15" spans="1:7" x14ac:dyDescent="0.25">
      <c r="A15" s="155"/>
      <c r="B15" s="155"/>
      <c r="C15" s="155"/>
      <c r="D15" s="155"/>
      <c r="E15" s="155"/>
    </row>
    <row r="17" spans="1:7" ht="15.75" x14ac:dyDescent="0.25">
      <c r="A17" s="238" t="s">
        <v>46</v>
      </c>
      <c r="B17" s="239"/>
      <c r="C17" s="239"/>
      <c r="D17" s="239"/>
      <c r="E17" s="240"/>
    </row>
    <row r="18" spans="1:7" x14ac:dyDescent="0.25">
      <c r="A18" s="156" t="s">
        <v>48</v>
      </c>
      <c r="B18" s="217"/>
      <c r="C18" s="218"/>
      <c r="D18" s="218"/>
      <c r="E18" s="219"/>
    </row>
    <row r="19" spans="1:7" ht="17.25" customHeight="1" x14ac:dyDescent="0.25">
      <c r="A19" s="156" t="s">
        <v>49</v>
      </c>
      <c r="B19" s="217"/>
      <c r="C19" s="218"/>
      <c r="D19" s="218"/>
      <c r="E19" s="219"/>
    </row>
    <row r="20" spans="1:7" ht="33" customHeight="1" x14ac:dyDescent="0.25">
      <c r="A20" s="157" t="s">
        <v>50</v>
      </c>
      <c r="B20" s="214"/>
      <c r="C20" s="215"/>
      <c r="D20" s="215"/>
      <c r="E20" s="216"/>
    </row>
    <row r="22" spans="1:7" x14ac:dyDescent="0.25">
      <c r="A22" s="154" t="s">
        <v>60</v>
      </c>
      <c r="B22" s="150"/>
    </row>
    <row r="23" spans="1:7" x14ac:dyDescent="0.25">
      <c r="G23" s="158" t="s">
        <v>62</v>
      </c>
    </row>
    <row r="24" spans="1:7" x14ac:dyDescent="0.25">
      <c r="A24" s="163" t="s">
        <v>39</v>
      </c>
      <c r="B24" s="91">
        <v>100000</v>
      </c>
      <c r="G24" s="158" t="s">
        <v>20</v>
      </c>
    </row>
    <row r="25" spans="1:7" x14ac:dyDescent="0.25">
      <c r="A25" s="163" t="s">
        <v>16</v>
      </c>
      <c r="B25" s="92">
        <v>0.3</v>
      </c>
      <c r="G25" s="158" t="s">
        <v>157</v>
      </c>
    </row>
    <row r="26" spans="1:7" x14ac:dyDescent="0.25">
      <c r="A26" s="164"/>
      <c r="B26" s="159"/>
    </row>
    <row r="27" spans="1:7" x14ac:dyDescent="0.25">
      <c r="A27" s="165" t="s">
        <v>18</v>
      </c>
    </row>
    <row r="28" spans="1:7" x14ac:dyDescent="0.25">
      <c r="A28" s="164" t="s">
        <v>9</v>
      </c>
      <c r="B28" s="169">
        <f>+B24/(100%+B25)</f>
        <v>76923.076923076922</v>
      </c>
    </row>
    <row r="29" spans="1:7" x14ac:dyDescent="0.25">
      <c r="A29" s="164" t="s">
        <v>17</v>
      </c>
      <c r="B29" s="170">
        <f>+B24-(+B24/(100%+B25))</f>
        <v>23076.923076923078</v>
      </c>
    </row>
    <row r="30" spans="1:7" x14ac:dyDescent="0.25">
      <c r="A30" s="164"/>
      <c r="B30" s="171">
        <f>SUM(B28:B29)</f>
        <v>100000</v>
      </c>
    </row>
    <row r="31" spans="1:7" x14ac:dyDescent="0.25">
      <c r="A31" s="166" t="s">
        <v>19</v>
      </c>
      <c r="B31" s="160"/>
      <c r="G31" s="158" t="s">
        <v>61</v>
      </c>
    </row>
    <row r="32" spans="1:7" x14ac:dyDescent="0.25">
      <c r="A32" s="167" t="s">
        <v>10</v>
      </c>
      <c r="B32" s="89">
        <v>50000</v>
      </c>
      <c r="G32" s="158" t="s">
        <v>148</v>
      </c>
    </row>
    <row r="33" spans="1:7" x14ac:dyDescent="0.25">
      <c r="A33" s="168" t="s">
        <v>11</v>
      </c>
      <c r="B33" s="170">
        <f>+B34-B32</f>
        <v>26923.076923076922</v>
      </c>
    </row>
    <row r="34" spans="1:7" x14ac:dyDescent="0.25">
      <c r="B34" s="171">
        <f>+B28</f>
        <v>76923.076923076922</v>
      </c>
    </row>
    <row r="37" spans="1:7" ht="30" x14ac:dyDescent="0.25">
      <c r="A37" s="172" t="s">
        <v>2</v>
      </c>
      <c r="B37" s="173" t="s">
        <v>1</v>
      </c>
      <c r="C37" s="173" t="s">
        <v>7</v>
      </c>
      <c r="D37" s="173" t="s">
        <v>3</v>
      </c>
    </row>
    <row r="38" spans="1:7" x14ac:dyDescent="0.25">
      <c r="A38" s="174" t="s">
        <v>10</v>
      </c>
      <c r="B38" s="175">
        <f>+B32</f>
        <v>50000</v>
      </c>
      <c r="C38" s="175">
        <f>+B32</f>
        <v>50000</v>
      </c>
      <c r="D38" s="176"/>
    </row>
    <row r="39" spans="1:7" x14ac:dyDescent="0.25">
      <c r="A39" s="177" t="s">
        <v>11</v>
      </c>
      <c r="B39" s="178">
        <f>+B40-B38</f>
        <v>21428.571428571435</v>
      </c>
      <c r="C39" s="178">
        <f>+B33</f>
        <v>26923.076923076922</v>
      </c>
      <c r="D39" s="176"/>
    </row>
    <row r="40" spans="1:7" x14ac:dyDescent="0.25">
      <c r="A40" s="179" t="s">
        <v>9</v>
      </c>
      <c r="B40" s="180">
        <f>+B45/(100%+B41)</f>
        <v>71428.571428571435</v>
      </c>
      <c r="C40" s="180">
        <f>SUM(C38:C39)</f>
        <v>76923.076923076922</v>
      </c>
      <c r="D40" s="181"/>
    </row>
    <row r="41" spans="1:7" x14ac:dyDescent="0.25">
      <c r="A41" s="182" t="s">
        <v>5</v>
      </c>
      <c r="B41" s="138">
        <v>0.4</v>
      </c>
      <c r="C41" s="183">
        <f>+B25</f>
        <v>0.3</v>
      </c>
      <c r="D41" s="176"/>
      <c r="G41" s="161" t="s">
        <v>142</v>
      </c>
    </row>
    <row r="42" spans="1:7" x14ac:dyDescent="0.25">
      <c r="A42" s="182" t="s">
        <v>13</v>
      </c>
      <c r="B42" s="184">
        <f>+B38*B41</f>
        <v>20000</v>
      </c>
      <c r="C42" s="184">
        <f>+C38*C41</f>
        <v>15000</v>
      </c>
      <c r="D42" s="185">
        <f t="shared" ref="D42:D43" si="0">+C42-B42</f>
        <v>-5000</v>
      </c>
      <c r="G42" s="162" t="s">
        <v>147</v>
      </c>
    </row>
    <row r="43" spans="1:7" x14ac:dyDescent="0.25">
      <c r="A43" s="186" t="s">
        <v>14</v>
      </c>
      <c r="B43" s="187">
        <f>+B39*B41</f>
        <v>8571.4285714285743</v>
      </c>
      <c r="C43" s="187">
        <f>+C39*C41</f>
        <v>8076.9230769230762</v>
      </c>
      <c r="D43" s="188">
        <f t="shared" si="0"/>
        <v>-494.50549450549806</v>
      </c>
    </row>
    <row r="44" spans="1:7" x14ac:dyDescent="0.25">
      <c r="A44" s="189" t="s">
        <v>12</v>
      </c>
      <c r="B44" s="185">
        <f>SUM(B42:B43)</f>
        <v>28571.428571428572</v>
      </c>
      <c r="C44" s="184">
        <f>SUM(C42:C43)</f>
        <v>23076.923076923078</v>
      </c>
      <c r="D44" s="190">
        <f>+C44-B44</f>
        <v>-5494.5054945054944</v>
      </c>
    </row>
    <row r="45" spans="1:7" x14ac:dyDescent="0.25">
      <c r="A45" s="179" t="s">
        <v>0</v>
      </c>
      <c r="B45" s="191">
        <f>+B24</f>
        <v>100000</v>
      </c>
      <c r="C45" s="191">
        <f>+C44+C40</f>
        <v>100000</v>
      </c>
      <c r="D45" s="181"/>
    </row>
    <row r="46" spans="1:7" ht="24" customHeight="1" x14ac:dyDescent="0.25">
      <c r="A46" s="172" t="s">
        <v>4</v>
      </c>
      <c r="B46" s="172"/>
      <c r="C46" s="172"/>
      <c r="D46" s="192" t="s">
        <v>57</v>
      </c>
    </row>
    <row r="47" spans="1:7" x14ac:dyDescent="0.25">
      <c r="A47" s="182" t="s">
        <v>6</v>
      </c>
      <c r="B47" s="185">
        <f>+B43*0.4</f>
        <v>3428.5714285714298</v>
      </c>
      <c r="C47" s="185">
        <f>+B47</f>
        <v>3428.5714285714298</v>
      </c>
      <c r="D47" s="176"/>
    </row>
    <row r="48" spans="1:7" x14ac:dyDescent="0.25">
      <c r="A48" s="182" t="s">
        <v>58</v>
      </c>
      <c r="B48" s="185">
        <f>+B43*0.2</f>
        <v>1714.2857142857149</v>
      </c>
      <c r="C48" s="185">
        <f>+B48</f>
        <v>1714.2857142857149</v>
      </c>
      <c r="D48" s="176"/>
    </row>
    <row r="49" spans="1:5" x14ac:dyDescent="0.25">
      <c r="A49" s="182" t="s">
        <v>55</v>
      </c>
      <c r="B49" s="185">
        <f>+B43*0.4</f>
        <v>3428.5714285714298</v>
      </c>
      <c r="C49" s="185">
        <f>+C51-C48-C47-C50</f>
        <v>2934.0659340659331</v>
      </c>
      <c r="D49" s="185">
        <f>+C49-B49</f>
        <v>-494.5054945054967</v>
      </c>
    </row>
    <row r="50" spans="1:5" x14ac:dyDescent="0.25">
      <c r="A50" s="182" t="s">
        <v>56</v>
      </c>
      <c r="B50" s="185">
        <f>+B42</f>
        <v>20000</v>
      </c>
      <c r="C50" s="185">
        <f>+C42</f>
        <v>15000</v>
      </c>
      <c r="D50" s="185">
        <f>+C50-B50</f>
        <v>-5000</v>
      </c>
    </row>
    <row r="51" spans="1:5" x14ac:dyDescent="0.25">
      <c r="A51" s="179" t="s">
        <v>8</v>
      </c>
      <c r="B51" s="193">
        <f>SUM(B47:B50)</f>
        <v>28571.428571428572</v>
      </c>
      <c r="C51" s="193">
        <f>+C44</f>
        <v>23076.923076923078</v>
      </c>
      <c r="D51" s="194">
        <f>+C51-B51</f>
        <v>-5494.5054945054944</v>
      </c>
    </row>
    <row r="53" spans="1:5" ht="15.75" thickBot="1" x14ac:dyDescent="0.3"/>
    <row r="54" spans="1:5" ht="15.75" x14ac:dyDescent="0.25">
      <c r="A54" s="195" t="s">
        <v>63</v>
      </c>
      <c r="B54" s="196"/>
      <c r="C54" s="196"/>
      <c r="D54" s="196"/>
      <c r="E54" s="197"/>
    </row>
    <row r="55" spans="1:5" x14ac:dyDescent="0.25">
      <c r="A55" s="198"/>
      <c r="B55" s="199"/>
      <c r="C55" s="199"/>
      <c r="D55" s="199"/>
      <c r="E55" s="200"/>
    </row>
    <row r="56" spans="1:5" x14ac:dyDescent="0.25">
      <c r="A56" s="201"/>
      <c r="B56" s="202" t="s">
        <v>64</v>
      </c>
      <c r="C56" s="203"/>
      <c r="D56" s="199"/>
      <c r="E56" s="200"/>
    </row>
    <row r="57" spans="1:5" x14ac:dyDescent="0.25">
      <c r="A57" s="201"/>
      <c r="B57" s="202" t="s">
        <v>6</v>
      </c>
      <c r="C57" s="107">
        <f>+C59/6*4</f>
        <v>0</v>
      </c>
      <c r="D57" s="199"/>
      <c r="E57" s="200"/>
    </row>
    <row r="58" spans="1:5" x14ac:dyDescent="0.25">
      <c r="A58" s="201"/>
      <c r="B58" s="202" t="s">
        <v>58</v>
      </c>
      <c r="C58" s="103">
        <f>+C59/6*2</f>
        <v>0</v>
      </c>
      <c r="D58" s="199"/>
      <c r="E58" s="200"/>
    </row>
    <row r="59" spans="1:5" ht="48.75" customHeight="1" x14ac:dyDescent="0.25">
      <c r="A59" s="241" t="s">
        <v>67</v>
      </c>
      <c r="B59" s="242"/>
      <c r="C59" s="113">
        <f>IF(SUM(C49)&lt;0,-C49,0)</f>
        <v>0</v>
      </c>
      <c r="D59" s="243" t="s">
        <v>70</v>
      </c>
      <c r="E59" s="244"/>
    </row>
    <row r="60" spans="1:5" x14ac:dyDescent="0.25">
      <c r="A60" s="201"/>
      <c r="B60" s="202" t="s">
        <v>65</v>
      </c>
      <c r="C60" s="107">
        <f>+C61-C59</f>
        <v>5494.5054945054944</v>
      </c>
      <c r="D60" s="199"/>
      <c r="E60" s="200"/>
    </row>
    <row r="61" spans="1:5" ht="26.25" customHeight="1" thickBot="1" x14ac:dyDescent="0.3">
      <c r="A61" s="234" t="s">
        <v>71</v>
      </c>
      <c r="B61" s="235"/>
      <c r="C61" s="104">
        <f>-D51</f>
        <v>5494.5054945054944</v>
      </c>
      <c r="D61" s="236" t="s">
        <v>72</v>
      </c>
      <c r="E61" s="237"/>
    </row>
    <row r="63" spans="1:5" x14ac:dyDescent="0.25">
      <c r="A63" s="233" t="s">
        <v>164</v>
      </c>
      <c r="B63" s="233"/>
      <c r="C63" s="233"/>
      <c r="D63" s="233"/>
      <c r="E63" s="233"/>
    </row>
  </sheetData>
  <sheetProtection algorithmName="SHA-512" hashValue="uDqBk23CPooqDoqctkQXUhTUo3a8oTCg8zEBBfJnZtnRK2bZj9RKcBfulj064pnIDFvYl0LrBxAoUKQmYLJSaA==" saltValue="ZsdPex+OQCOyF13Sl95SQw==" spinCount="100000" sheet="1"/>
  <mergeCells count="9">
    <mergeCell ref="A63:E63"/>
    <mergeCell ref="A61:B61"/>
    <mergeCell ref="D61:E61"/>
    <mergeCell ref="A17:E17"/>
    <mergeCell ref="B18:E18"/>
    <mergeCell ref="B19:E19"/>
    <mergeCell ref="B20:E20"/>
    <mergeCell ref="A59:B59"/>
    <mergeCell ref="D59:E59"/>
  </mergeCells>
  <pageMargins left="0.36" right="0.28000000000000003" top="0.45" bottom="0.75" header="0.3" footer="0.3"/>
  <pageSetup scale="91" orientation="portrait" r:id="rId1"/>
  <headerFooter>
    <oddFooter>&amp;LWorksheet A - total award value including overhead, one overhead rate for all costs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1CF87-469E-46AA-844E-71E28A30B2D6}">
  <sheetPr codeName="Sheet6">
    <tabColor rgb="FF00B0F0"/>
    <pageSetUpPr fitToPage="1"/>
  </sheetPr>
  <dimension ref="A1:G63"/>
  <sheetViews>
    <sheetView workbookViewId="0"/>
  </sheetViews>
  <sheetFormatPr defaultRowHeight="15" x14ac:dyDescent="0.25"/>
  <cols>
    <col min="1" max="1" width="53.140625" customWidth="1"/>
    <col min="2" max="2" width="16.7109375" customWidth="1"/>
    <col min="3" max="3" width="15.5703125" customWidth="1"/>
    <col min="4" max="4" width="13.85546875" customWidth="1"/>
    <col min="5" max="5" width="11.140625" customWidth="1"/>
    <col min="7" max="7" width="60" customWidth="1"/>
  </cols>
  <sheetData>
    <row r="1" spans="1:7" ht="18.75" x14ac:dyDescent="0.3">
      <c r="A1" s="127" t="s">
        <v>112</v>
      </c>
    </row>
    <row r="2" spans="1:7" ht="18.75" x14ac:dyDescent="0.25">
      <c r="A2" s="120" t="s">
        <v>47</v>
      </c>
      <c r="B2" s="40"/>
      <c r="C2" s="40"/>
      <c r="D2" s="40"/>
      <c r="E2" s="40"/>
      <c r="F2" s="40"/>
      <c r="G2" s="40"/>
    </row>
    <row r="3" spans="1:7" ht="18.75" x14ac:dyDescent="0.25">
      <c r="A3" s="121" t="s">
        <v>93</v>
      </c>
      <c r="B3" s="118"/>
      <c r="C3" s="118"/>
      <c r="D3" s="118"/>
      <c r="E3" s="118"/>
      <c r="F3" s="118"/>
      <c r="G3" s="119"/>
    </row>
    <row r="4" spans="1:7" x14ac:dyDescent="0.25">
      <c r="A4" s="30" t="s">
        <v>84</v>
      </c>
      <c r="B4" s="40"/>
      <c r="C4" s="40"/>
      <c r="D4" s="40"/>
      <c r="E4" s="40"/>
      <c r="F4" s="40"/>
      <c r="G4" s="40"/>
    </row>
    <row r="5" spans="1:7" ht="24.75" customHeight="1" x14ac:dyDescent="0.25">
      <c r="A5" s="30" t="s">
        <v>85</v>
      </c>
      <c r="B5" s="30"/>
      <c r="C5" s="30"/>
      <c r="D5" s="30"/>
      <c r="E5" s="30"/>
      <c r="F5" s="40"/>
      <c r="G5" s="40"/>
    </row>
    <row r="6" spans="1:7" x14ac:dyDescent="0.25">
      <c r="A6" s="30" t="s">
        <v>86</v>
      </c>
      <c r="B6" s="30"/>
      <c r="C6" s="30"/>
      <c r="D6" s="30"/>
      <c r="E6" s="30"/>
      <c r="F6" s="40"/>
      <c r="G6" s="40"/>
    </row>
    <row r="7" spans="1:7" x14ac:dyDescent="0.25">
      <c r="A7" s="40"/>
      <c r="B7" s="40"/>
      <c r="C7" s="30"/>
      <c r="D7" s="30"/>
      <c r="E7" s="30"/>
      <c r="F7" s="40"/>
      <c r="G7" s="40"/>
    </row>
    <row r="8" spans="1:7" x14ac:dyDescent="0.25">
      <c r="A8" s="30" t="s">
        <v>77</v>
      </c>
      <c r="B8" s="40"/>
      <c r="C8" s="30"/>
      <c r="D8" s="30"/>
      <c r="E8" s="30"/>
      <c r="F8" s="40"/>
      <c r="G8" s="40"/>
    </row>
    <row r="9" spans="1:7" x14ac:dyDescent="0.25">
      <c r="A9" s="30" t="s">
        <v>80</v>
      </c>
      <c r="B9" s="40"/>
      <c r="C9" s="30"/>
      <c r="D9" s="30"/>
      <c r="E9" s="30"/>
      <c r="F9" s="40"/>
      <c r="G9" s="40"/>
    </row>
    <row r="10" spans="1:7" x14ac:dyDescent="0.25">
      <c r="A10" s="30" t="s">
        <v>79</v>
      </c>
      <c r="B10" s="40"/>
      <c r="C10" s="30"/>
      <c r="D10" s="30"/>
      <c r="E10" s="30"/>
      <c r="F10" s="40"/>
      <c r="G10" s="40"/>
    </row>
    <row r="11" spans="1:7" x14ac:dyDescent="0.25">
      <c r="A11" s="30" t="s">
        <v>151</v>
      </c>
      <c r="B11" s="30"/>
      <c r="C11" s="30"/>
      <c r="D11" s="30"/>
      <c r="E11" s="30"/>
      <c r="F11" s="40"/>
      <c r="G11" s="40"/>
    </row>
    <row r="12" spans="1:7" x14ac:dyDescent="0.25">
      <c r="A12" s="30"/>
      <c r="B12" s="30"/>
      <c r="C12" s="30"/>
      <c r="D12" s="30"/>
      <c r="E12" s="30"/>
      <c r="F12" s="40"/>
      <c r="G12" s="40"/>
    </row>
    <row r="13" spans="1:7" ht="35.25" customHeight="1" x14ac:dyDescent="0.25">
      <c r="A13" s="245" t="s">
        <v>156</v>
      </c>
      <c r="B13" s="245"/>
      <c r="C13" s="245"/>
      <c r="D13" s="245"/>
      <c r="E13" s="245"/>
      <c r="F13" s="245"/>
      <c r="G13" s="245"/>
    </row>
    <row r="14" spans="1:7" x14ac:dyDescent="0.25">
      <c r="A14" s="25"/>
      <c r="B14" s="25"/>
      <c r="C14" s="25"/>
      <c r="D14" s="25"/>
      <c r="E14" s="25"/>
    </row>
    <row r="15" spans="1:7" x14ac:dyDescent="0.25">
      <c r="A15" s="25"/>
      <c r="B15" s="25"/>
      <c r="C15" s="25"/>
      <c r="D15" s="25"/>
      <c r="E15" s="25"/>
    </row>
    <row r="17" spans="1:7" ht="15.75" x14ac:dyDescent="0.25">
      <c r="A17" s="211" t="s">
        <v>46</v>
      </c>
      <c r="B17" s="212"/>
      <c r="C17" s="212"/>
      <c r="D17" s="212"/>
      <c r="E17" s="213"/>
    </row>
    <row r="18" spans="1:7" x14ac:dyDescent="0.25">
      <c r="A18" s="76" t="s">
        <v>48</v>
      </c>
      <c r="B18" s="217"/>
      <c r="C18" s="218"/>
      <c r="D18" s="218"/>
      <c r="E18" s="219"/>
    </row>
    <row r="19" spans="1:7" ht="17.25" customHeight="1" x14ac:dyDescent="0.25">
      <c r="A19" s="76" t="s">
        <v>49</v>
      </c>
      <c r="B19" s="217"/>
      <c r="C19" s="218"/>
      <c r="D19" s="218"/>
      <c r="E19" s="219"/>
    </row>
    <row r="20" spans="1:7" ht="33" customHeight="1" x14ac:dyDescent="0.25">
      <c r="A20" s="79" t="s">
        <v>50</v>
      </c>
      <c r="B20" s="214"/>
      <c r="C20" s="215"/>
      <c r="D20" s="215"/>
      <c r="E20" s="216"/>
    </row>
    <row r="22" spans="1:7" x14ac:dyDescent="0.25">
      <c r="A22" s="30" t="s">
        <v>60</v>
      </c>
      <c r="B22" s="40"/>
    </row>
    <row r="23" spans="1:7" x14ac:dyDescent="0.25">
      <c r="G23" s="142" t="s">
        <v>62</v>
      </c>
    </row>
    <row r="24" spans="1:7" x14ac:dyDescent="0.25">
      <c r="A24" s="25" t="s">
        <v>39</v>
      </c>
      <c r="B24" s="91">
        <v>100000</v>
      </c>
      <c r="G24" s="142" t="s">
        <v>20</v>
      </c>
    </row>
    <row r="25" spans="1:7" x14ac:dyDescent="0.25">
      <c r="A25" s="25" t="s">
        <v>16</v>
      </c>
      <c r="B25" s="92">
        <v>0</v>
      </c>
      <c r="G25" s="142" t="s">
        <v>157</v>
      </c>
    </row>
    <row r="26" spans="1:7" x14ac:dyDescent="0.25">
      <c r="B26" s="18"/>
    </row>
    <row r="27" spans="1:7" x14ac:dyDescent="0.25">
      <c r="A27" s="27" t="s">
        <v>18</v>
      </c>
    </row>
    <row r="28" spans="1:7" x14ac:dyDescent="0.25">
      <c r="A28" t="s">
        <v>9</v>
      </c>
      <c r="B28" s="16">
        <f>+B24/(100%+B25)</f>
        <v>100000</v>
      </c>
    </row>
    <row r="29" spans="1:7" x14ac:dyDescent="0.25">
      <c r="A29" t="s">
        <v>17</v>
      </c>
      <c r="B29" s="21">
        <f>+B24-(+B24/(100%+B25))</f>
        <v>0</v>
      </c>
    </row>
    <row r="30" spans="1:7" x14ac:dyDescent="0.25">
      <c r="B30" s="17">
        <f>SUM(B28:B29)</f>
        <v>100000</v>
      </c>
    </row>
    <row r="31" spans="1:7" x14ac:dyDescent="0.25">
      <c r="A31" s="28" t="s">
        <v>19</v>
      </c>
      <c r="B31" s="19"/>
      <c r="G31" s="142" t="s">
        <v>61</v>
      </c>
    </row>
    <row r="32" spans="1:7" x14ac:dyDescent="0.25">
      <c r="A32" s="26" t="s">
        <v>10</v>
      </c>
      <c r="B32" s="89">
        <v>50000</v>
      </c>
      <c r="G32" s="142" t="s">
        <v>148</v>
      </c>
    </row>
    <row r="33" spans="1:7" x14ac:dyDescent="0.25">
      <c r="A33" s="20" t="s">
        <v>11</v>
      </c>
      <c r="B33" s="21">
        <f>+B34-B32</f>
        <v>50000</v>
      </c>
    </row>
    <row r="34" spans="1:7" x14ac:dyDescent="0.25">
      <c r="B34" s="17">
        <f>+B28</f>
        <v>100000</v>
      </c>
    </row>
    <row r="37" spans="1:7" ht="30" x14ac:dyDescent="0.25">
      <c r="A37" s="84" t="s">
        <v>2</v>
      </c>
      <c r="B37" s="88" t="s">
        <v>1</v>
      </c>
      <c r="C37" s="88" t="s">
        <v>7</v>
      </c>
      <c r="D37" s="88" t="s">
        <v>3</v>
      </c>
    </row>
    <row r="38" spans="1:7" x14ac:dyDescent="0.25">
      <c r="A38" s="8" t="s">
        <v>10</v>
      </c>
      <c r="B38" s="22">
        <f>+B32</f>
        <v>50000</v>
      </c>
      <c r="C38" s="22">
        <f>+B32</f>
        <v>50000</v>
      </c>
      <c r="D38" s="6"/>
    </row>
    <row r="39" spans="1:7" x14ac:dyDescent="0.25">
      <c r="A39" s="10" t="s">
        <v>11</v>
      </c>
      <c r="B39" s="23">
        <f>+B40-B38</f>
        <v>21428.571428571435</v>
      </c>
      <c r="C39" s="23">
        <f>+B33</f>
        <v>50000</v>
      </c>
      <c r="D39" s="6"/>
    </row>
    <row r="40" spans="1:7" x14ac:dyDescent="0.25">
      <c r="A40" s="51" t="s">
        <v>9</v>
      </c>
      <c r="B40" s="13">
        <f>+B45/(100%+B41)</f>
        <v>71428.571428571435</v>
      </c>
      <c r="C40" s="13">
        <f>SUM(C38:C39)</f>
        <v>100000</v>
      </c>
      <c r="D40" s="7"/>
    </row>
    <row r="41" spans="1:7" x14ac:dyDescent="0.25">
      <c r="A41" s="2" t="s">
        <v>5</v>
      </c>
      <c r="B41" s="138">
        <v>0.4</v>
      </c>
      <c r="C41" s="24">
        <f>+B25</f>
        <v>0</v>
      </c>
      <c r="D41" s="6"/>
      <c r="G41" s="139" t="s">
        <v>142</v>
      </c>
    </row>
    <row r="42" spans="1:7" x14ac:dyDescent="0.25">
      <c r="A42" s="2" t="s">
        <v>13</v>
      </c>
      <c r="B42" s="12">
        <f>+B38*B41</f>
        <v>20000</v>
      </c>
      <c r="C42" s="12">
        <f>+C38*C41</f>
        <v>0</v>
      </c>
      <c r="D42" s="4">
        <f t="shared" ref="D42:D43" si="0">+C42-B42</f>
        <v>-20000</v>
      </c>
      <c r="G42" s="140" t="s">
        <v>147</v>
      </c>
    </row>
    <row r="43" spans="1:7" x14ac:dyDescent="0.25">
      <c r="A43" s="14" t="s">
        <v>14</v>
      </c>
      <c r="B43" s="15">
        <f>+B39*B41</f>
        <v>8571.4285714285743</v>
      </c>
      <c r="C43" s="15">
        <f>+C39*C41</f>
        <v>0</v>
      </c>
      <c r="D43" s="29">
        <f t="shared" si="0"/>
        <v>-8571.4285714285743</v>
      </c>
    </row>
    <row r="44" spans="1:7" x14ac:dyDescent="0.25">
      <c r="A44" s="54" t="s">
        <v>12</v>
      </c>
      <c r="B44" s="4">
        <f>SUM(B42:B43)</f>
        <v>28571.428571428572</v>
      </c>
      <c r="C44" s="12">
        <f>SUM(C42:C43)</f>
        <v>0</v>
      </c>
      <c r="D44" s="35">
        <f>+C44-B44</f>
        <v>-28571.428571428572</v>
      </c>
    </row>
    <row r="45" spans="1:7" x14ac:dyDescent="0.25">
      <c r="A45" s="51" t="s">
        <v>0</v>
      </c>
      <c r="B45" s="5">
        <f>+B24</f>
        <v>100000</v>
      </c>
      <c r="C45" s="5">
        <f>+C44+C40</f>
        <v>100000</v>
      </c>
      <c r="D45" s="7"/>
    </row>
    <row r="46" spans="1:7" ht="24" customHeight="1" x14ac:dyDescent="0.25">
      <c r="A46" s="84" t="s">
        <v>4</v>
      </c>
      <c r="B46" s="84"/>
      <c r="C46" s="84"/>
      <c r="D46" s="96" t="s">
        <v>57</v>
      </c>
    </row>
    <row r="47" spans="1:7" x14ac:dyDescent="0.25">
      <c r="A47" s="2" t="s">
        <v>6</v>
      </c>
      <c r="B47" s="4">
        <f>+B43*0.4</f>
        <v>3428.5714285714298</v>
      </c>
      <c r="C47" s="4">
        <f>+B47</f>
        <v>3428.5714285714298</v>
      </c>
      <c r="D47" s="6"/>
    </row>
    <row r="48" spans="1:7" x14ac:dyDescent="0.25">
      <c r="A48" s="2" t="s">
        <v>58</v>
      </c>
      <c r="B48" s="4">
        <f>+B43*0.2</f>
        <v>1714.2857142857149</v>
      </c>
      <c r="C48" s="4">
        <f>+B48</f>
        <v>1714.2857142857149</v>
      </c>
      <c r="D48" s="6"/>
    </row>
    <row r="49" spans="1:5" x14ac:dyDescent="0.25">
      <c r="A49" s="2" t="s">
        <v>55</v>
      </c>
      <c r="B49" s="4">
        <f>+B43*0.4</f>
        <v>3428.5714285714298</v>
      </c>
      <c r="C49" s="4">
        <f>+C51-C48-C47-C50</f>
        <v>-5142.8571428571449</v>
      </c>
      <c r="D49" s="4">
        <f>+C49-B49</f>
        <v>-8571.4285714285743</v>
      </c>
    </row>
    <row r="50" spans="1:5" x14ac:dyDescent="0.25">
      <c r="A50" s="2" t="s">
        <v>56</v>
      </c>
      <c r="B50" s="4">
        <f>+B42</f>
        <v>20000</v>
      </c>
      <c r="C50" s="4">
        <f>+C42</f>
        <v>0</v>
      </c>
      <c r="D50" s="4">
        <f>+C50-B50</f>
        <v>-20000</v>
      </c>
    </row>
    <row r="51" spans="1:5" x14ac:dyDescent="0.25">
      <c r="A51" s="51" t="s">
        <v>8</v>
      </c>
      <c r="B51" s="1">
        <f>SUM(B47:B50)</f>
        <v>28571.428571428572</v>
      </c>
      <c r="C51" s="1">
        <f>+C44</f>
        <v>0</v>
      </c>
      <c r="D51" s="36">
        <f>+C51-B51</f>
        <v>-28571.428571428572</v>
      </c>
    </row>
    <row r="53" spans="1:5" ht="15.75" thickBot="1" x14ac:dyDescent="0.3"/>
    <row r="54" spans="1:5" ht="15.75" x14ac:dyDescent="0.25">
      <c r="A54" s="97" t="s">
        <v>63</v>
      </c>
      <c r="B54" s="98"/>
      <c r="C54" s="98"/>
      <c r="D54" s="98"/>
      <c r="E54" s="99"/>
    </row>
    <row r="55" spans="1:5" x14ac:dyDescent="0.25">
      <c r="A55" s="100"/>
      <c r="B55" s="19"/>
      <c r="C55" s="19"/>
      <c r="D55" s="19"/>
      <c r="E55" s="101"/>
    </row>
    <row r="56" spans="1:5" x14ac:dyDescent="0.25">
      <c r="A56" s="102"/>
      <c r="B56" s="105" t="s">
        <v>64</v>
      </c>
      <c r="C56" s="106"/>
      <c r="D56" s="19"/>
      <c r="E56" s="101"/>
    </row>
    <row r="57" spans="1:5" x14ac:dyDescent="0.25">
      <c r="A57" s="102"/>
      <c r="B57" s="105" t="s">
        <v>6</v>
      </c>
      <c r="C57" s="107">
        <f>+C59/6*4</f>
        <v>3428.5714285714298</v>
      </c>
      <c r="D57" s="19"/>
      <c r="E57" s="101"/>
    </row>
    <row r="58" spans="1:5" x14ac:dyDescent="0.25">
      <c r="A58" s="102"/>
      <c r="B58" s="105" t="s">
        <v>58</v>
      </c>
      <c r="C58" s="103">
        <f>+C59/6*2</f>
        <v>1714.2857142857149</v>
      </c>
      <c r="D58" s="19"/>
      <c r="E58" s="101"/>
    </row>
    <row r="59" spans="1:5" ht="48.75" customHeight="1" x14ac:dyDescent="0.25">
      <c r="A59" s="220" t="s">
        <v>67</v>
      </c>
      <c r="B59" s="221"/>
      <c r="C59" s="113">
        <f>IF(SUM(C49)&lt;0,-C49,0)</f>
        <v>5142.8571428571449</v>
      </c>
      <c r="D59" s="222" t="s">
        <v>70</v>
      </c>
      <c r="E59" s="223"/>
    </row>
    <row r="60" spans="1:5" x14ac:dyDescent="0.25">
      <c r="A60" s="102"/>
      <c r="B60" s="105" t="s">
        <v>65</v>
      </c>
      <c r="C60" s="107">
        <f>+C61-C59</f>
        <v>23428.571428571428</v>
      </c>
      <c r="D60" s="19"/>
      <c r="E60" s="101"/>
    </row>
    <row r="61" spans="1:5" ht="26.25" customHeight="1" thickBot="1" x14ac:dyDescent="0.3">
      <c r="A61" s="207" t="s">
        <v>71</v>
      </c>
      <c r="B61" s="208"/>
      <c r="C61" s="104">
        <f>-D51</f>
        <v>28571.428571428572</v>
      </c>
      <c r="D61" s="209" t="s">
        <v>72</v>
      </c>
      <c r="E61" s="210"/>
    </row>
    <row r="63" spans="1:5" x14ac:dyDescent="0.25">
      <c r="A63" s="206" t="s">
        <v>164</v>
      </c>
      <c r="B63" s="206"/>
      <c r="C63" s="206"/>
      <c r="D63" s="206"/>
      <c r="E63" s="206"/>
    </row>
  </sheetData>
  <sheetProtection algorithmName="SHA-512" hashValue="ICSlHyjNNWRvNwE5umFDQUZitvKOXUzMwHI0xLpNtTjtV1KcI807m178aS35AW70UEZeLVnqj5l0PGplojPmbg==" saltValue="Kx6Zz3gFz23kF5/BmVEthQ==" spinCount="100000" sheet="1"/>
  <mergeCells count="10">
    <mergeCell ref="A63:E63"/>
    <mergeCell ref="A61:B61"/>
    <mergeCell ref="D61:E61"/>
    <mergeCell ref="A13:G13"/>
    <mergeCell ref="A17:E17"/>
    <mergeCell ref="B18:E18"/>
    <mergeCell ref="B19:E19"/>
    <mergeCell ref="B20:E20"/>
    <mergeCell ref="A59:B59"/>
    <mergeCell ref="D59:E59"/>
  </mergeCells>
  <pageMargins left="0.42" right="0.33" top="0.35" bottom="0.75" header="0.3" footer="0.3"/>
  <pageSetup scale="89" orientation="portrait" r:id="rId1"/>
  <headerFooter>
    <oddFooter>&amp;LWorksheet A - total award value including overhead, one overhead rate for all costs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C5569-DF7A-4C42-B118-D9BEDCD104A8}">
  <sheetPr codeName="Sheet7">
    <tabColor rgb="FF00B050"/>
    <pageSetUpPr fitToPage="1"/>
  </sheetPr>
  <dimension ref="A1:I61"/>
  <sheetViews>
    <sheetView workbookViewId="0"/>
  </sheetViews>
  <sheetFormatPr defaultRowHeight="15" x14ac:dyDescent="0.25"/>
  <cols>
    <col min="1" max="1" width="58.85546875" customWidth="1"/>
    <col min="2" max="2" width="14.85546875" customWidth="1"/>
    <col min="3" max="3" width="14.42578125" customWidth="1"/>
    <col min="4" max="4" width="13.7109375" customWidth="1"/>
    <col min="5" max="5" width="12.85546875" customWidth="1"/>
    <col min="7" max="7" width="59.140625" customWidth="1"/>
  </cols>
  <sheetData>
    <row r="1" spans="1:7" ht="18.75" x14ac:dyDescent="0.3">
      <c r="A1" s="127" t="s">
        <v>114</v>
      </c>
    </row>
    <row r="2" spans="1:7" ht="18.75" x14ac:dyDescent="0.25">
      <c r="A2" s="120" t="s">
        <v>47</v>
      </c>
      <c r="B2" s="40"/>
      <c r="C2" s="40"/>
      <c r="D2" s="40"/>
      <c r="E2" s="40"/>
      <c r="F2" s="40"/>
      <c r="G2" s="40"/>
    </row>
    <row r="3" spans="1:7" ht="18.75" x14ac:dyDescent="0.25">
      <c r="A3" s="121" t="s">
        <v>94</v>
      </c>
      <c r="B3" s="118"/>
      <c r="C3" s="118"/>
      <c r="D3" s="118"/>
      <c r="E3" s="118"/>
      <c r="F3" s="118"/>
      <c r="G3" s="119"/>
    </row>
    <row r="4" spans="1:7" x14ac:dyDescent="0.25">
      <c r="A4" s="30" t="s">
        <v>88</v>
      </c>
      <c r="B4" s="40"/>
      <c r="C4" s="40"/>
      <c r="D4" s="40"/>
      <c r="E4" s="40"/>
      <c r="F4" s="40"/>
      <c r="G4" s="40"/>
    </row>
    <row r="5" spans="1:7" ht="24" customHeight="1" x14ac:dyDescent="0.25">
      <c r="A5" s="30" t="s">
        <v>76</v>
      </c>
      <c r="B5" s="40"/>
      <c r="C5" s="40"/>
      <c r="D5" s="40"/>
      <c r="E5" s="40"/>
      <c r="F5" s="40"/>
      <c r="G5" s="40"/>
    </row>
    <row r="6" spans="1:7" x14ac:dyDescent="0.25">
      <c r="A6" s="30" t="s">
        <v>87</v>
      </c>
      <c r="B6" s="40"/>
      <c r="C6" s="40"/>
      <c r="D6" s="40"/>
      <c r="E6" s="40"/>
      <c r="F6" s="40"/>
      <c r="G6" s="40"/>
    </row>
    <row r="7" spans="1:7" x14ac:dyDescent="0.25">
      <c r="A7" s="30"/>
      <c r="B7" s="40"/>
      <c r="C7" s="40"/>
      <c r="D7" s="40"/>
      <c r="E7" s="40"/>
      <c r="F7" s="40"/>
      <c r="G7" s="40"/>
    </row>
    <row r="8" spans="1:7" x14ac:dyDescent="0.25">
      <c r="A8" s="114" t="s">
        <v>89</v>
      </c>
      <c r="B8" s="115">
        <v>20000</v>
      </c>
      <c r="C8" s="40"/>
      <c r="D8" s="40"/>
      <c r="E8" s="40"/>
      <c r="F8" s="40"/>
      <c r="G8" s="40"/>
    </row>
    <row r="9" spans="1:7" x14ac:dyDescent="0.25">
      <c r="A9" s="114" t="s">
        <v>90</v>
      </c>
      <c r="B9" s="115">
        <v>15000</v>
      </c>
      <c r="C9" s="40"/>
      <c r="D9" s="40"/>
      <c r="E9" s="40"/>
      <c r="F9" s="40"/>
      <c r="G9" s="40"/>
    </row>
    <row r="10" spans="1:7" x14ac:dyDescent="0.25">
      <c r="A10" s="114" t="s">
        <v>91</v>
      </c>
      <c r="B10" s="116">
        <f>SUM(B8:B9)*0.1</f>
        <v>3500</v>
      </c>
      <c r="C10" s="40"/>
      <c r="D10" s="40"/>
      <c r="E10" s="40"/>
      <c r="F10" s="40"/>
      <c r="G10" s="40"/>
    </row>
    <row r="11" spans="1:7" x14ac:dyDescent="0.25">
      <c r="A11" s="114" t="s">
        <v>92</v>
      </c>
      <c r="B11" s="115">
        <f>SUM(B8:B10)</f>
        <v>38500</v>
      </c>
      <c r="C11" s="40"/>
      <c r="D11" s="40"/>
      <c r="E11" s="40"/>
      <c r="F11" s="40"/>
      <c r="G11" s="40"/>
    </row>
    <row r="12" spans="1:7" x14ac:dyDescent="0.25">
      <c r="A12" s="40"/>
      <c r="B12" s="40"/>
      <c r="C12" s="40"/>
      <c r="D12" s="40"/>
      <c r="E12" s="40"/>
      <c r="F12" s="40"/>
      <c r="G12" s="40"/>
    </row>
    <row r="13" spans="1:7" x14ac:dyDescent="0.25">
      <c r="A13" s="30" t="s">
        <v>81</v>
      </c>
      <c r="B13" s="40"/>
      <c r="C13" s="40"/>
      <c r="D13" s="40"/>
      <c r="E13" s="40"/>
      <c r="F13" s="40"/>
      <c r="G13" s="40"/>
    </row>
    <row r="14" spans="1:7" x14ac:dyDescent="0.25">
      <c r="A14" s="30" t="s">
        <v>82</v>
      </c>
      <c r="B14" s="40"/>
      <c r="C14" s="40"/>
      <c r="D14" s="40"/>
      <c r="E14" s="40"/>
      <c r="F14" s="40"/>
      <c r="G14" s="40"/>
    </row>
    <row r="15" spans="1:7" x14ac:dyDescent="0.25">
      <c r="A15" s="30" t="s">
        <v>83</v>
      </c>
      <c r="B15" s="40"/>
      <c r="C15" s="40"/>
      <c r="D15" s="40"/>
      <c r="E15" s="40"/>
      <c r="F15" s="40"/>
      <c r="G15" s="40"/>
    </row>
    <row r="16" spans="1:7" x14ac:dyDescent="0.25">
      <c r="A16" s="30" t="s">
        <v>144</v>
      </c>
      <c r="B16" s="40"/>
      <c r="C16" s="40"/>
      <c r="D16" s="40"/>
      <c r="E16" s="40"/>
      <c r="F16" s="40"/>
      <c r="G16" s="40"/>
    </row>
    <row r="17" spans="1:9" x14ac:dyDescent="0.25">
      <c r="A17" s="30"/>
      <c r="B17" s="40"/>
      <c r="C17" s="40"/>
      <c r="D17" s="40"/>
      <c r="E17" s="40"/>
      <c r="F17" s="40"/>
      <c r="G17" s="40"/>
    </row>
    <row r="18" spans="1:9" x14ac:dyDescent="0.25">
      <c r="A18" s="30" t="s">
        <v>75</v>
      </c>
      <c r="B18" s="40"/>
      <c r="C18" s="40"/>
      <c r="D18" s="40"/>
      <c r="E18" s="40"/>
      <c r="F18" s="40"/>
      <c r="G18" s="40"/>
    </row>
    <row r="21" spans="1:9" ht="15.75" x14ac:dyDescent="0.25">
      <c r="A21" s="211" t="s">
        <v>46</v>
      </c>
      <c r="B21" s="212"/>
      <c r="C21" s="212"/>
      <c r="D21" s="212"/>
      <c r="E21" s="213"/>
      <c r="F21" s="78"/>
    </row>
    <row r="22" spans="1:9" x14ac:dyDescent="0.25">
      <c r="A22" s="76" t="s">
        <v>48</v>
      </c>
      <c r="B22" s="217"/>
      <c r="C22" s="218"/>
      <c r="D22" s="218"/>
      <c r="E22" s="219"/>
      <c r="F22" s="19"/>
    </row>
    <row r="23" spans="1:9" ht="16.5" customHeight="1" x14ac:dyDescent="0.25">
      <c r="A23" s="76" t="s">
        <v>49</v>
      </c>
      <c r="B23" s="217"/>
      <c r="C23" s="218"/>
      <c r="D23" s="218"/>
      <c r="E23" s="219"/>
      <c r="F23" s="19"/>
    </row>
    <row r="24" spans="1:9" ht="31.5" customHeight="1" x14ac:dyDescent="0.25">
      <c r="A24" s="79" t="s">
        <v>50</v>
      </c>
      <c r="B24" s="214"/>
      <c r="C24" s="215"/>
      <c r="D24" s="215"/>
      <c r="E24" s="216"/>
      <c r="F24" s="19"/>
      <c r="G24" s="74"/>
    </row>
    <row r="25" spans="1:9" x14ac:dyDescent="0.25">
      <c r="A25" s="77"/>
      <c r="B25" s="19"/>
      <c r="C25" s="19"/>
      <c r="D25" s="19"/>
      <c r="E25" s="19"/>
      <c r="F25" s="19"/>
    </row>
    <row r="26" spans="1:9" x14ac:dyDescent="0.25">
      <c r="A26" s="30" t="s">
        <v>60</v>
      </c>
      <c r="B26" s="40"/>
    </row>
    <row r="27" spans="1:9" x14ac:dyDescent="0.25">
      <c r="A27" s="34"/>
    </row>
    <row r="28" spans="1:9" ht="45" x14ac:dyDescent="0.25">
      <c r="A28" s="64" t="s">
        <v>19</v>
      </c>
      <c r="B28" s="45" t="s">
        <v>25</v>
      </c>
      <c r="C28" s="46" t="s">
        <v>16</v>
      </c>
      <c r="D28" s="39" t="s">
        <v>31</v>
      </c>
      <c r="E28" s="39" t="s">
        <v>32</v>
      </c>
      <c r="G28" s="142" t="s">
        <v>62</v>
      </c>
    </row>
    <row r="29" spans="1:9" x14ac:dyDescent="0.25">
      <c r="A29" s="26" t="s">
        <v>10</v>
      </c>
      <c r="B29" s="89">
        <v>20000</v>
      </c>
      <c r="D29" s="16">
        <f>+B29*C31</f>
        <v>2000</v>
      </c>
      <c r="E29" s="16">
        <f>+D29+B29</f>
        <v>22000</v>
      </c>
      <c r="G29" s="142" t="s">
        <v>148</v>
      </c>
    </row>
    <row r="30" spans="1:9" x14ac:dyDescent="0.25">
      <c r="A30" s="26" t="s">
        <v>11</v>
      </c>
      <c r="B30" s="93">
        <v>15000</v>
      </c>
      <c r="D30" s="63">
        <f>+B30*C31</f>
        <v>1500</v>
      </c>
      <c r="E30" s="63">
        <f>+D30+B30</f>
        <v>16500</v>
      </c>
      <c r="G30" s="142" t="s">
        <v>52</v>
      </c>
      <c r="I30" s="32"/>
    </row>
    <row r="31" spans="1:9" x14ac:dyDescent="0.25">
      <c r="B31" s="17">
        <f>SUM(B29:B30)</f>
        <v>35000</v>
      </c>
      <c r="C31" s="90">
        <v>0.1</v>
      </c>
      <c r="D31" s="16">
        <f>SUM(D29:D30)</f>
        <v>3500</v>
      </c>
      <c r="E31" s="16">
        <f>SUM(E29:E30)</f>
        <v>38500</v>
      </c>
      <c r="G31" s="142" t="s">
        <v>157</v>
      </c>
      <c r="H31" s="25"/>
      <c r="I31" s="18"/>
    </row>
    <row r="32" spans="1:9" x14ac:dyDescent="0.25">
      <c r="B32" s="31"/>
      <c r="C32" s="32"/>
      <c r="D32" s="32"/>
      <c r="H32" s="25"/>
      <c r="I32" s="18"/>
    </row>
    <row r="35" spans="1:7" ht="30" x14ac:dyDescent="0.25">
      <c r="A35" s="87" t="s">
        <v>2</v>
      </c>
      <c r="B35" s="88" t="s">
        <v>1</v>
      </c>
      <c r="C35" s="88" t="s">
        <v>7</v>
      </c>
      <c r="D35" s="88" t="s">
        <v>3</v>
      </c>
    </row>
    <row r="36" spans="1:7" x14ac:dyDescent="0.25">
      <c r="A36" s="8" t="s">
        <v>10</v>
      </c>
      <c r="B36" s="22">
        <f>+B29</f>
        <v>20000</v>
      </c>
      <c r="C36" s="22">
        <f>+B29</f>
        <v>20000</v>
      </c>
      <c r="D36" s="9"/>
    </row>
    <row r="37" spans="1:7" x14ac:dyDescent="0.25">
      <c r="A37" s="10" t="s">
        <v>11</v>
      </c>
      <c r="B37" s="23">
        <f>+B30</f>
        <v>15000</v>
      </c>
      <c r="C37" s="23">
        <f>+B30</f>
        <v>15000</v>
      </c>
      <c r="D37" s="11"/>
    </row>
    <row r="38" spans="1:7" x14ac:dyDescent="0.25">
      <c r="A38" s="51" t="s">
        <v>9</v>
      </c>
      <c r="B38" s="13">
        <f>SUM(B36:B37)</f>
        <v>35000</v>
      </c>
      <c r="C38" s="13">
        <f>SUM(C36:C37)</f>
        <v>35000</v>
      </c>
      <c r="D38" s="7"/>
    </row>
    <row r="39" spans="1:7" x14ac:dyDescent="0.25">
      <c r="A39" s="2" t="s">
        <v>5</v>
      </c>
      <c r="B39" s="138">
        <v>0.15</v>
      </c>
      <c r="C39" s="24">
        <f>+C31</f>
        <v>0.1</v>
      </c>
      <c r="D39" s="6"/>
      <c r="G39" s="139" t="s">
        <v>142</v>
      </c>
    </row>
    <row r="40" spans="1:7" x14ac:dyDescent="0.25">
      <c r="A40" s="2" t="s">
        <v>13</v>
      </c>
      <c r="B40" s="12">
        <f>+B36*B39</f>
        <v>3000</v>
      </c>
      <c r="C40" s="12">
        <f>+C36*C39</f>
        <v>2000</v>
      </c>
      <c r="D40" s="37">
        <f>+C40-B40</f>
        <v>-1000</v>
      </c>
      <c r="G40" s="140" t="s">
        <v>147</v>
      </c>
    </row>
    <row r="41" spans="1:7" x14ac:dyDescent="0.25">
      <c r="A41" s="14" t="s">
        <v>14</v>
      </c>
      <c r="B41" s="15">
        <f>+B37*B39</f>
        <v>2250</v>
      </c>
      <c r="C41" s="15">
        <f>+C37*C39</f>
        <v>1500</v>
      </c>
      <c r="D41" s="37">
        <f>+C41-B41</f>
        <v>-750</v>
      </c>
    </row>
    <row r="42" spans="1:7" x14ac:dyDescent="0.25">
      <c r="A42" s="54" t="s">
        <v>12</v>
      </c>
      <c r="B42" s="4">
        <f>SUM(B40:B41)</f>
        <v>5250</v>
      </c>
      <c r="C42" s="12">
        <f>SUM(C40:C41)</f>
        <v>3500</v>
      </c>
      <c r="D42" s="36">
        <f>+C42-B42</f>
        <v>-1750</v>
      </c>
    </row>
    <row r="43" spans="1:7" x14ac:dyDescent="0.25">
      <c r="A43" s="51" t="s">
        <v>0</v>
      </c>
      <c r="B43" s="5">
        <f>+B42+B38</f>
        <v>40250</v>
      </c>
      <c r="C43" s="5">
        <f>+C42+C38</f>
        <v>38500</v>
      </c>
      <c r="D43" s="7"/>
    </row>
    <row r="44" spans="1:7" ht="25.9" customHeight="1" x14ac:dyDescent="0.25">
      <c r="A44" s="84" t="s">
        <v>4</v>
      </c>
      <c r="B44" s="84"/>
      <c r="C44" s="84"/>
      <c r="D44" s="96" t="s">
        <v>57</v>
      </c>
    </row>
    <row r="45" spans="1:7" x14ac:dyDescent="0.25">
      <c r="A45" s="2" t="s">
        <v>6</v>
      </c>
      <c r="B45" s="4">
        <f>+B41*0.4</f>
        <v>900</v>
      </c>
      <c r="C45" s="4">
        <f>+B45</f>
        <v>900</v>
      </c>
      <c r="D45" s="6"/>
    </row>
    <row r="46" spans="1:7" x14ac:dyDescent="0.25">
      <c r="A46" s="2" t="s">
        <v>58</v>
      </c>
      <c r="B46" s="4">
        <f>+B41*0.2</f>
        <v>450</v>
      </c>
      <c r="C46" s="4">
        <f>+B46</f>
        <v>450</v>
      </c>
      <c r="D46" s="6"/>
    </row>
    <row r="47" spans="1:7" x14ac:dyDescent="0.25">
      <c r="A47" s="2" t="s">
        <v>55</v>
      </c>
      <c r="B47" s="4">
        <f>+B41*0.4</f>
        <v>900</v>
      </c>
      <c r="C47" s="4">
        <f>+C49-C46-C45-C48</f>
        <v>150</v>
      </c>
      <c r="D47" s="37">
        <f>+C47-B47</f>
        <v>-750</v>
      </c>
    </row>
    <row r="48" spans="1:7" x14ac:dyDescent="0.25">
      <c r="A48" s="2" t="s">
        <v>56</v>
      </c>
      <c r="B48" s="4">
        <f>+B40</f>
        <v>3000</v>
      </c>
      <c r="C48" s="4">
        <f>+C40</f>
        <v>2000</v>
      </c>
      <c r="D48" s="37">
        <f>+C48-B48</f>
        <v>-1000</v>
      </c>
    </row>
    <row r="49" spans="1:5" x14ac:dyDescent="0.25">
      <c r="A49" s="51" t="s">
        <v>8</v>
      </c>
      <c r="B49" s="1">
        <f>SUM(B45:B48)</f>
        <v>5250</v>
      </c>
      <c r="C49" s="1">
        <f>+C42</f>
        <v>3500</v>
      </c>
      <c r="D49" s="36">
        <f>+C49-B49</f>
        <v>-1750</v>
      </c>
    </row>
    <row r="51" spans="1:5" ht="15.75" thickBot="1" x14ac:dyDescent="0.3"/>
    <row r="52" spans="1:5" ht="15.75" x14ac:dyDescent="0.25">
      <c r="A52" s="97" t="s">
        <v>63</v>
      </c>
      <c r="B52" s="98"/>
      <c r="C52" s="98"/>
      <c r="D52" s="98"/>
      <c r="E52" s="99"/>
    </row>
    <row r="53" spans="1:5" x14ac:dyDescent="0.25">
      <c r="A53" s="100"/>
      <c r="B53" s="19"/>
      <c r="C53" s="19"/>
      <c r="D53" s="19"/>
      <c r="E53" s="101"/>
    </row>
    <row r="54" spans="1:5" x14ac:dyDescent="0.25">
      <c r="A54" s="102"/>
      <c r="B54" s="105" t="s">
        <v>64</v>
      </c>
      <c r="C54" s="106"/>
      <c r="D54" s="19"/>
      <c r="E54" s="101"/>
    </row>
    <row r="55" spans="1:5" x14ac:dyDescent="0.25">
      <c r="A55" s="102"/>
      <c r="B55" s="105" t="s">
        <v>6</v>
      </c>
      <c r="C55" s="107">
        <f>+C57/6*4</f>
        <v>0</v>
      </c>
      <c r="D55" s="19"/>
      <c r="E55" s="101"/>
    </row>
    <row r="56" spans="1:5" x14ac:dyDescent="0.25">
      <c r="A56" s="102"/>
      <c r="B56" s="105" t="s">
        <v>58</v>
      </c>
      <c r="C56" s="103">
        <f>+C57/6*2</f>
        <v>0</v>
      </c>
      <c r="D56" s="19"/>
      <c r="E56" s="101"/>
    </row>
    <row r="57" spans="1:5" ht="45.75" customHeight="1" x14ac:dyDescent="0.25">
      <c r="A57" s="220" t="s">
        <v>67</v>
      </c>
      <c r="B57" s="221"/>
      <c r="C57" s="113">
        <f>IF(SUM(C47)&lt;0,-C47,0)</f>
        <v>0</v>
      </c>
      <c r="D57" s="222" t="s">
        <v>70</v>
      </c>
      <c r="E57" s="223"/>
    </row>
    <row r="58" spans="1:5" x14ac:dyDescent="0.25">
      <c r="A58" s="102"/>
      <c r="B58" s="105" t="s">
        <v>65</v>
      </c>
      <c r="C58" s="107">
        <f>+C59-C57</f>
        <v>1750</v>
      </c>
      <c r="D58" s="19"/>
      <c r="E58" s="101"/>
    </row>
    <row r="59" spans="1:5" ht="27.75" customHeight="1" thickBot="1" x14ac:dyDescent="0.3">
      <c r="A59" s="207" t="s">
        <v>71</v>
      </c>
      <c r="B59" s="208"/>
      <c r="C59" s="104">
        <f>-D49</f>
        <v>1750</v>
      </c>
      <c r="D59" s="209" t="s">
        <v>72</v>
      </c>
      <c r="E59" s="210"/>
    </row>
    <row r="61" spans="1:5" x14ac:dyDescent="0.25">
      <c r="A61" s="206" t="s">
        <v>164</v>
      </c>
      <c r="B61" s="206"/>
      <c r="C61" s="206"/>
      <c r="D61" s="206"/>
      <c r="E61" s="206"/>
    </row>
  </sheetData>
  <sheetProtection algorithmName="SHA-512" hashValue="NVNb8VLXkW6Vq/ild+kJPgEJbSgIGKHErZTrGFyKOYjVUt2N6LqlfDZrB3OKmC8U5lqogktrwWAO+uXLvHOVFg==" saltValue="in8JtfDsjKC4rpK0FESuvg==" spinCount="100000" sheet="1"/>
  <mergeCells count="9">
    <mergeCell ref="A61:E61"/>
    <mergeCell ref="A59:B59"/>
    <mergeCell ref="D59:E59"/>
    <mergeCell ref="A21:E21"/>
    <mergeCell ref="B22:E22"/>
    <mergeCell ref="B23:E23"/>
    <mergeCell ref="B24:E24"/>
    <mergeCell ref="A57:B57"/>
    <mergeCell ref="D57:E57"/>
  </mergeCells>
  <pageMargins left="0.44" right="0.25" top="0.35" bottom="0.59" header="0.3" footer="0.3"/>
  <pageSetup scale="86" orientation="portrait" r:id="rId1"/>
  <headerFooter>
    <oddFooter>&amp;LWorksheet B - total direct project costs without overhead included, one overhead rate for all costs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 xmlns="7646e18c-5914-4741-8128-33676e339c81">ORS</Department>
    <Document_x0020_Type xmlns="7646e18c-5914-4741-8128-33676e339c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6AD239F1077E4FADAA5452604A8567" ma:contentTypeVersion="16" ma:contentTypeDescription="Create a new document." ma:contentTypeScope="" ma:versionID="eb7e0f2a9fb7b69937ef253e0fdf5317">
  <xsd:schema xmlns:xsd="http://www.w3.org/2001/XMLSchema" xmlns:xs="http://www.w3.org/2001/XMLSchema" xmlns:p="http://schemas.microsoft.com/office/2006/metadata/properties" xmlns:ns2="7646e18c-5914-4741-8128-33676e339c81" xmlns:ns3="31721cd5-484c-4c0c-afec-8850b9e79c4c" targetNamespace="http://schemas.microsoft.com/office/2006/metadata/properties" ma:root="true" ma:fieldsID="d003bc248c4fa2fe3dc065bb256fac0f" ns2:_="" ns3:_="">
    <xsd:import namespace="7646e18c-5914-4741-8128-33676e339c81"/>
    <xsd:import namespace="31721cd5-484c-4c0c-afec-8850b9e79c4c"/>
    <xsd:element name="properties">
      <xsd:complexType>
        <xsd:sequence>
          <xsd:element name="documentManagement">
            <xsd:complexType>
              <xsd:all>
                <xsd:element ref="ns2:Department" minOccurs="0"/>
                <xsd:element ref="ns2:Document_x0020_Typ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6e18c-5914-4741-8128-33676e339c81" elementFormDefault="qualified">
    <xsd:import namespace="http://schemas.microsoft.com/office/2006/documentManagement/types"/>
    <xsd:import namespace="http://schemas.microsoft.com/office/infopath/2007/PartnerControls"/>
    <xsd:element name="Department" ma:index="8" nillable="true" ma:displayName="Department" ma:default="ORS" ma:format="Dropdown" ma:internalName="Department">
      <xsd:simpleType>
        <xsd:union memberTypes="dms:Text">
          <xsd:simpleType>
            <xsd:restriction base="dms:Choice">
              <xsd:enumeration value="HR"/>
              <xsd:enumeration value="Financial Services"/>
              <xsd:enumeration value="ORS"/>
            </xsd:restriction>
          </xsd:simpleType>
        </xsd:union>
      </xsd:simpleType>
    </xsd:element>
    <xsd:element name="Document_x0020_Type" ma:index="9" nillable="true" ma:displayName="Document Type" ma:format="Dropdown" ma:internalName="Document_x0020_Type">
      <xsd:simpleType>
        <xsd:union memberTypes="dms:Text">
          <xsd:simpleType>
            <xsd:restriction base="dms:Choice">
              <xsd:enumeration value="Form"/>
              <xsd:enumeration value="Policy"/>
              <xsd:enumeration value="Statement"/>
              <xsd:enumeration value="Image"/>
              <xsd:enumeration value="Correspondence"/>
            </xsd:restriction>
          </xsd:simpleType>
        </xsd:un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721cd5-484c-4c0c-afec-8850b9e79c4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EA45F7-DA4A-44F8-9BD1-F8B2FCB6D86F}">
  <ds:schemaRefs>
    <ds:schemaRef ds:uri="http://schemas.microsoft.com/office/2006/metadata/properties"/>
    <ds:schemaRef ds:uri="http://schemas.microsoft.com/office/infopath/2007/PartnerControls"/>
    <ds:schemaRef ds:uri="7646e18c-5914-4741-8128-33676e339c81"/>
  </ds:schemaRefs>
</ds:datastoreItem>
</file>

<file path=customXml/itemProps2.xml><?xml version="1.0" encoding="utf-8"?>
<ds:datastoreItem xmlns:ds="http://schemas.openxmlformats.org/officeDocument/2006/customXml" ds:itemID="{5079633C-510E-4CEB-8042-172663112CBF}">
  <ds:schemaRefs>
    <ds:schemaRef ds:uri="http://schemas.microsoft.com/sharepoint/v3/contenttype/forms"/>
  </ds:schemaRefs>
</ds:datastoreItem>
</file>

<file path=customXml/itemProps3.xml><?xml version="1.0" encoding="utf-8"?>
<ds:datastoreItem xmlns:ds="http://schemas.openxmlformats.org/officeDocument/2006/customXml" ds:itemID="{90841249-87CB-4F47-B4B0-F6006F3DE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6e18c-5914-4741-8128-33676e339c81"/>
    <ds:schemaRef ds:uri="31721cd5-484c-4c0c-afec-8850b9e79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Policy rates</vt:lpstr>
      <vt:lpstr>A</vt:lpstr>
      <vt:lpstr>B</vt:lpstr>
      <vt:lpstr>C</vt:lpstr>
      <vt:lpstr>D</vt:lpstr>
      <vt:lpstr>Sample A-1</vt:lpstr>
      <vt:lpstr>Sample A-2</vt:lpstr>
      <vt:lpstr>Sample B-1</vt:lpstr>
      <vt:lpstr>Sample B-2</vt:lpstr>
      <vt:lpstr>Sample C-1</vt:lpstr>
      <vt:lpstr>Sample C-2</vt:lpstr>
      <vt:lpstr>Sample D-1</vt:lpstr>
      <vt:lpstr>Sample D-2</vt:lpstr>
      <vt:lpstr>A!Print_Area</vt:lpstr>
      <vt:lpstr>B!Print_Area</vt:lpstr>
      <vt:lpstr>'C'!Print_Area</vt:lpstr>
      <vt:lpstr>D!Print_Area</vt:lpstr>
      <vt:lpstr>INSTRUCTIONS!Print_Area</vt:lpstr>
      <vt:lpstr>'Sample A-1'!Print_Area</vt:lpstr>
      <vt:lpstr>'Sample A-2'!Print_Area</vt:lpstr>
      <vt:lpstr>'Sample B-1'!Print_Area</vt:lpstr>
      <vt:lpstr>'Sample B-2'!Print_Area</vt:lpstr>
      <vt:lpstr>'Sample C-1'!Print_Area</vt:lpstr>
      <vt:lpstr>'Sample C-2'!Print_Area</vt:lpstr>
      <vt:lpstr>'Sample D-1'!Print_Area</vt:lpstr>
      <vt:lpstr>'Sample D-2'!Print_Area</vt:lpstr>
    </vt:vector>
  </TitlesOfParts>
  <Company>University of New Brunswick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Eastwood-Currier</dc:creator>
  <cp:lastModifiedBy>Shelley Eastwood-Currier</cp:lastModifiedBy>
  <cp:lastPrinted>2020-08-18T13:23:45Z</cp:lastPrinted>
  <dcterms:created xsi:type="dcterms:W3CDTF">2019-06-19T15:53:55Z</dcterms:created>
  <dcterms:modified xsi:type="dcterms:W3CDTF">2021-10-22T14:26:43Z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0x010100696AD239F1077E4FADAA5452604A8567</vt:lpwstr>
  </property>
</Properties>
</file>